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29"/>
  <workbookPr filterPrivacy="1"/>
  <xr:revisionPtr revIDLastSave="0" documentId="13_ncr:1_{01F84E62-863E-47C9-A0D8-5646A928EF32}" xr6:coauthVersionLast="40" xr6:coauthVersionMax="40" xr10:uidLastSave="{00000000-0000-0000-0000-000000000000}"/>
  <bookViews>
    <workbookView xWindow="0" yWindow="0" windowWidth="22260" windowHeight="12645" xr2:uid="{00000000-000D-0000-FFFF-FFFF00000000}"/>
  </bookViews>
  <sheets>
    <sheet name="Workhours" sheetId="2" r:id="rId1"/>
    <sheet name="Graph" sheetId="4" r:id="rId2"/>
  </sheets>
  <externalReferences>
    <externalReference r:id="rId3"/>
    <externalReference r:id="rId4"/>
  </externalReferences>
  <definedNames>
    <definedName name="Excel_BuiltIn_Print_Area_1" localSheetId="0">[1]Payroll!#REF!</definedName>
    <definedName name="Excel_BuiltIn_Print_Area_1">[2]Payroll!#REF!</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43" i="2" l="1"/>
  <c r="K142" i="2"/>
  <c r="K141" i="2"/>
  <c r="K140" i="2"/>
  <c r="K139" i="2"/>
  <c r="K138" i="2"/>
  <c r="K137" i="2"/>
  <c r="K134" i="2"/>
  <c r="K133" i="2"/>
  <c r="K132" i="2"/>
  <c r="K131" i="2"/>
  <c r="K130" i="2"/>
  <c r="K129" i="2"/>
  <c r="K128" i="2"/>
  <c r="K125" i="2"/>
  <c r="K124" i="2"/>
  <c r="K123" i="2"/>
  <c r="K122" i="2"/>
  <c r="K121" i="2"/>
  <c r="K120" i="2"/>
  <c r="K119" i="2"/>
  <c r="K116" i="2"/>
  <c r="K115" i="2"/>
  <c r="K114" i="2"/>
  <c r="K113" i="2"/>
  <c r="K112" i="2"/>
  <c r="K111" i="2"/>
  <c r="K110" i="2"/>
  <c r="K101" i="2"/>
  <c r="K107" i="2"/>
  <c r="K106" i="2"/>
  <c r="K105" i="2"/>
  <c r="K103" i="2"/>
  <c r="K102" i="2"/>
  <c r="K104" i="2"/>
  <c r="C14" i="4" l="1"/>
  <c r="K98" i="2"/>
  <c r="K97" i="2"/>
  <c r="K96" i="2"/>
  <c r="K95" i="2"/>
  <c r="K94" i="2"/>
  <c r="K93" i="2"/>
  <c r="K92" i="2"/>
  <c r="K89" i="2"/>
  <c r="K88" i="2"/>
  <c r="K87" i="2"/>
  <c r="K86" i="2"/>
  <c r="K85" i="2"/>
  <c r="K84" i="2"/>
  <c r="K83" i="2"/>
  <c r="K108" i="2" l="1"/>
  <c r="C12" i="4" s="1"/>
  <c r="K144" i="2"/>
  <c r="K117" i="2"/>
  <c r="C13" i="4" s="1"/>
  <c r="K126" i="2"/>
  <c r="K135" i="2"/>
  <c r="C15" i="4" s="1"/>
  <c r="K99" i="2"/>
  <c r="C11" i="4" s="1"/>
  <c r="K90" i="2"/>
  <c r="C10" i="4" s="1"/>
  <c r="A2" i="2"/>
  <c r="A11" i="2" s="1"/>
  <c r="A20" i="2" s="1"/>
  <c r="A29" i="2" s="1"/>
  <c r="A38" i="2" s="1"/>
  <c r="A47" i="2" s="1"/>
  <c r="A56" i="2" s="1"/>
  <c r="A65" i="2" s="1"/>
  <c r="A74" i="2" s="1"/>
  <c r="A83" i="2" s="1"/>
  <c r="A92" i="2" s="1"/>
  <c r="A101" i="2" s="1"/>
  <c r="A110" i="2" s="1"/>
  <c r="A119" i="2" s="1"/>
  <c r="A128" i="2" s="1"/>
  <c r="A137" i="2" s="1"/>
  <c r="K80" i="2"/>
  <c r="K79" i="2"/>
  <c r="K78" i="2"/>
  <c r="K77" i="2"/>
  <c r="K76" i="2"/>
  <c r="K75" i="2"/>
  <c r="K74" i="2"/>
  <c r="K71" i="2"/>
  <c r="K70" i="2"/>
  <c r="K69" i="2"/>
  <c r="K68" i="2"/>
  <c r="K67" i="2"/>
  <c r="K66" i="2"/>
  <c r="K65" i="2"/>
  <c r="K62" i="2"/>
  <c r="K61" i="2"/>
  <c r="K60" i="2"/>
  <c r="K59" i="2"/>
  <c r="K58" i="2"/>
  <c r="K57" i="2"/>
  <c r="K56" i="2"/>
  <c r="C16" i="4" l="1"/>
  <c r="K146" i="2"/>
  <c r="K63" i="2"/>
  <c r="C7" i="4" s="1"/>
  <c r="K72" i="2"/>
  <c r="C8" i="4" s="1"/>
  <c r="K81" i="2"/>
  <c r="C9" i="4" s="1"/>
  <c r="B3" i="2"/>
  <c r="B4" i="2" s="1"/>
  <c r="B5" i="2" s="1"/>
  <c r="B6" i="2" s="1"/>
  <c r="B3" i="4"/>
  <c r="B4" i="4" s="1"/>
  <c r="B5" i="4" s="1"/>
  <c r="B6" i="4" s="1"/>
  <c r="B7" i="4" s="1"/>
  <c r="B8" i="4" s="1"/>
  <c r="B9" i="4" s="1"/>
  <c r="B10" i="4" s="1"/>
  <c r="B11" i="4" s="1"/>
  <c r="B12" i="4" s="1"/>
  <c r="B13" i="4" s="1"/>
  <c r="B14" i="4" s="1"/>
  <c r="B15" i="4" s="1"/>
  <c r="B16" i="4" s="1"/>
  <c r="A3" i="4"/>
  <c r="A4" i="4" s="1"/>
  <c r="A5" i="4" s="1"/>
  <c r="A6" i="4" s="1"/>
  <c r="A7" i="4" s="1"/>
  <c r="A8" i="4" s="1"/>
  <c r="A9" i="4" s="1"/>
  <c r="A10" i="4" s="1"/>
  <c r="A11" i="4" s="1"/>
  <c r="A12" i="4" s="1"/>
  <c r="A13" i="4" s="1"/>
  <c r="A14" i="4" s="1"/>
  <c r="A15" i="4" s="1"/>
  <c r="A16" i="4" s="1"/>
  <c r="K53" i="2"/>
  <c r="K52" i="2"/>
  <c r="K51" i="2"/>
  <c r="K50" i="2"/>
  <c r="K49" i="2"/>
  <c r="K48" i="2"/>
  <c r="K47" i="2"/>
  <c r="K44" i="2"/>
  <c r="K43" i="2"/>
  <c r="K42" i="2"/>
  <c r="K41" i="2"/>
  <c r="K40" i="2"/>
  <c r="K39" i="2"/>
  <c r="K38" i="2"/>
  <c r="K35" i="2"/>
  <c r="K34" i="2"/>
  <c r="K33" i="2"/>
  <c r="K32" i="2"/>
  <c r="K31" i="2"/>
  <c r="K30" i="2"/>
  <c r="K29" i="2"/>
  <c r="K26" i="2"/>
  <c r="K25" i="2"/>
  <c r="K24" i="2"/>
  <c r="K23" i="2"/>
  <c r="K22" i="2"/>
  <c r="K21" i="2"/>
  <c r="K20" i="2"/>
  <c r="K17" i="2"/>
  <c r="K16" i="2"/>
  <c r="K15" i="2"/>
  <c r="K14" i="2"/>
  <c r="K13" i="2"/>
  <c r="K12" i="2"/>
  <c r="K11" i="2"/>
  <c r="K8" i="2"/>
  <c r="K7" i="2"/>
  <c r="K6" i="2"/>
  <c r="K5" i="2"/>
  <c r="K4" i="2"/>
  <c r="K3" i="2"/>
  <c r="K2" i="2"/>
  <c r="B7" i="2" l="1"/>
  <c r="B8" i="2" s="1"/>
  <c r="A5" i="2"/>
  <c r="K9" i="2"/>
  <c r="K18" i="2"/>
  <c r="C2" i="4" s="1"/>
  <c r="D2" i="4" s="1"/>
  <c r="K27" i="2"/>
  <c r="C3" i="4" s="1"/>
  <c r="K36" i="2"/>
  <c r="K45" i="2"/>
  <c r="C5" i="4" s="1"/>
  <c r="K54" i="2"/>
  <c r="C6" i="4" s="1"/>
  <c r="D3" i="4" l="1"/>
  <c r="C4" i="4"/>
  <c r="B11" i="2"/>
  <c r="B12" i="2" s="1"/>
  <c r="B13" i="2" s="1"/>
  <c r="A3" i="2"/>
  <c r="D4" i="4" l="1"/>
  <c r="D5" i="4" s="1"/>
  <c r="D6" i="4" s="1"/>
  <c r="D7" i="4" s="1"/>
  <c r="D8" i="4" s="1"/>
  <c r="D9" i="4" s="1"/>
  <c r="D10" i="4" s="1"/>
  <c r="D11" i="4" s="1"/>
  <c r="D12" i="4" s="1"/>
  <c r="D13" i="4" s="1"/>
  <c r="D14" i="4" s="1"/>
  <c r="D15" i="4" s="1"/>
  <c r="D16" i="4" s="1"/>
  <c r="B14" i="2"/>
  <c r="B15" i="2" l="1"/>
  <c r="A14" i="2" s="1"/>
  <c r="B16" i="2" l="1"/>
  <c r="B17" i="2" l="1"/>
  <c r="A12" i="2" s="1"/>
  <c r="B20" i="2" l="1"/>
  <c r="B21" i="2" l="1"/>
  <c r="B22" i="2" l="1"/>
  <c r="B23" i="2" l="1"/>
  <c r="B24" i="2" l="1"/>
  <c r="A23" i="2" s="1"/>
  <c r="B25" i="2" l="1"/>
  <c r="B26" i="2" l="1"/>
  <c r="A21" i="2" s="1"/>
  <c r="B29" i="2" l="1"/>
  <c r="B30" i="2" l="1"/>
  <c r="B31" i="2" l="1"/>
  <c r="B32" i="2" l="1"/>
  <c r="B33" i="2" l="1"/>
  <c r="A32" i="2" s="1"/>
  <c r="B34" i="2" l="1"/>
  <c r="B35" i="2" l="1"/>
  <c r="A30" i="2" s="1"/>
  <c r="B38" i="2" l="1"/>
  <c r="B39" i="2" l="1"/>
  <c r="B40" i="2" l="1"/>
  <c r="B41" i="2" l="1"/>
  <c r="B42" i="2" l="1"/>
  <c r="A41" i="2" s="1"/>
  <c r="B43" i="2" l="1"/>
  <c r="B44" i="2" l="1"/>
  <c r="A39" i="2" s="1"/>
  <c r="B47" i="2" l="1"/>
  <c r="B48" i="2" l="1"/>
  <c r="B49" i="2" l="1"/>
  <c r="B50" i="2" l="1"/>
  <c r="B51" i="2" l="1"/>
  <c r="A50" i="2" s="1"/>
  <c r="B52" i="2" l="1"/>
  <c r="B53" i="2" l="1"/>
  <c r="A48" i="2" s="1"/>
  <c r="B56" i="2" l="1"/>
  <c r="B57" i="2" l="1"/>
  <c r="B58" i="2" l="1"/>
  <c r="B59" i="2" l="1"/>
  <c r="B60" i="2" l="1"/>
  <c r="A59" i="2" s="1"/>
  <c r="B61" i="2" l="1"/>
  <c r="B62" i="2" l="1"/>
  <c r="A57" i="2" s="1"/>
  <c r="B65" i="2" l="1"/>
  <c r="B66" i="2" l="1"/>
  <c r="B67" i="2" l="1"/>
  <c r="B68" i="2" l="1"/>
  <c r="B69" i="2" l="1"/>
  <c r="A68" i="2" s="1"/>
  <c r="B70" i="2" l="1"/>
  <c r="B71" i="2" l="1"/>
  <c r="A66" i="2" s="1"/>
  <c r="B74" i="2" l="1"/>
  <c r="B75" i="2" l="1"/>
  <c r="B76" i="2" l="1"/>
  <c r="B77" i="2" l="1"/>
  <c r="B78" i="2" l="1"/>
  <c r="A77" i="2" s="1"/>
  <c r="B79" i="2" l="1"/>
  <c r="B80" i="2" l="1"/>
  <c r="A75" i="2" l="1"/>
  <c r="B83" i="2"/>
  <c r="B84" i="2" s="1"/>
  <c r="B85" i="2" s="1"/>
  <c r="B86" i="2" s="1"/>
  <c r="B87" i="2" s="1"/>
  <c r="A86" i="2" l="1"/>
  <c r="B88" i="2"/>
  <c r="B89" i="2" s="1"/>
  <c r="A84" i="2" l="1"/>
  <c r="B92" i="2"/>
  <c r="B93" i="2" s="1"/>
  <c r="B94" i="2" s="1"/>
  <c r="B95" i="2" s="1"/>
  <c r="B96" i="2" s="1"/>
  <c r="A95" i="2" l="1"/>
  <c r="B97" i="2"/>
  <c r="B98" i="2" s="1"/>
  <c r="A93" i="2" l="1"/>
  <c r="B101" i="2"/>
  <c r="B102" i="2" s="1"/>
  <c r="B103" i="2" s="1"/>
  <c r="B104" i="2" s="1"/>
  <c r="B105" i="2" s="1"/>
  <c r="B106" i="2" l="1"/>
  <c r="B107" i="2" s="1"/>
  <c r="A104" i="2"/>
  <c r="A102" i="2" l="1"/>
  <c r="B110" i="2"/>
  <c r="B111" i="2" s="1"/>
  <c r="B112" i="2" s="1"/>
  <c r="B113" i="2" s="1"/>
  <c r="B114" i="2" s="1"/>
  <c r="B115" i="2" l="1"/>
  <c r="B116" i="2" s="1"/>
  <c r="A113" i="2"/>
  <c r="A111" i="2" l="1"/>
  <c r="B119" i="2"/>
  <c r="B120" i="2" s="1"/>
  <c r="B121" i="2" s="1"/>
  <c r="B122" i="2" s="1"/>
  <c r="B123" i="2" s="1"/>
  <c r="A122" i="2" l="1"/>
  <c r="B124" i="2"/>
  <c r="B125" i="2" s="1"/>
  <c r="A120" i="2" l="1"/>
  <c r="B128" i="2"/>
  <c r="B129" i="2" s="1"/>
  <c r="B130" i="2" s="1"/>
  <c r="B131" i="2" s="1"/>
  <c r="B132" i="2" s="1"/>
  <c r="A131" i="2" l="1"/>
  <c r="B133" i="2"/>
  <c r="B134" i="2" s="1"/>
  <c r="A129" i="2" l="1"/>
  <c r="B137" i="2"/>
  <c r="B138" i="2" s="1"/>
  <c r="B139" i="2" s="1"/>
  <c r="B140" i="2" s="1"/>
  <c r="B141" i="2" s="1"/>
  <c r="A140" i="2" l="1"/>
  <c r="B142" i="2"/>
  <c r="B143" i="2" s="1"/>
  <c r="A138" i="2" s="1"/>
</calcChain>
</file>

<file path=xl/sharedStrings.xml><?xml version="1.0" encoding="utf-8"?>
<sst xmlns="http://schemas.openxmlformats.org/spreadsheetml/2006/main" count="160" uniqueCount="58">
  <si>
    <t>DATE</t>
  </si>
  <si>
    <t>IN</t>
  </si>
  <si>
    <t>OUT</t>
  </si>
  <si>
    <t>Hours</t>
  </si>
  <si>
    <t>Location</t>
  </si>
  <si>
    <t>Description</t>
  </si>
  <si>
    <t>Home</t>
  </si>
  <si>
    <t>Labor Day Holiday</t>
  </si>
  <si>
    <t>Worked</t>
  </si>
  <si>
    <t>Week</t>
  </si>
  <si>
    <t>Quick stand-up after class today.</t>
  </si>
  <si>
    <t>Discussed language options, talked to Prof. Edwards about graph language.</t>
  </si>
  <si>
    <t>Formed team in class</t>
  </si>
  <si>
    <t>Set up team/member roles. Started talking about language options, leaning towards a graph language.</t>
  </si>
  <si>
    <t>Campus</t>
  </si>
  <si>
    <t>Worked on defining language.</t>
  </si>
  <si>
    <t>Worked on defining language, writing proposal. Proposal was submitted by Timmy.</t>
  </si>
  <si>
    <t>PLT Team info</t>
  </si>
  <si>
    <t>Talked to Prof. Edwards to do project on my own. It was ok'ed. Informed team.</t>
  </si>
  <si>
    <t>Worked on proposal, submitted.</t>
  </si>
  <si>
    <t>Accumulated</t>
  </si>
  <si>
    <t>Talked to Prof. Edwards about Casper.</t>
  </si>
  <si>
    <t>Talked to Prof. Edwards about Casper. Focus on strings: first class objects. Mutable or immutable strings? Enable user to develop library for strings eg toLower(), CRLF &lt;--&gt; LF</t>
  </si>
  <si>
    <t>Talked to Prof. Edwards about Casper. No garbage collection, too hard. Custom types. No dictionary. Easy to implement ' and " for strings. Have arrays and objects.</t>
  </si>
  <si>
    <t>Set up github. Set up project. Started working on parser.</t>
  </si>
  <si>
    <t>Scanner. Split + to + for addition and _ for string concatenation. Added -=. Added  reserved words null and continue.</t>
  </si>
  <si>
    <t>Added exception to scanner, cleaned up types and added negatives. Working on parser.</t>
  </si>
  <si>
    <t>Talked to Prof. Edwards. Main can be validated in later logic. Same with types so convert expressions to non-type. Wrote LRM and submitted. Parser not finished, continue after midterm.</t>
  </si>
  <si>
    <t>Talked to Prof. Edwards about variable declarations with assignment, array declarations, variable declaration as statement to allow mix with statements, assignment as expression/statement, i++, remove print/input keywords, add C LRM Grammar section equivalent to Casper.</t>
  </si>
  <si>
    <t>Set up LLVM on Windows Subsystem for Linux, added multilevel comments, cleanup based on discussion.</t>
  </si>
  <si>
    <t>scanner: created copy with no Parser and printf statements instead of tokens to validate</t>
  </si>
  <si>
    <t>scanner: worked on line numbers, error messages, strings, removed print input keywords</t>
  </si>
  <si>
    <t>Makefile, trying to compile everything together. 
Talked to Prof. Edwards about scanner, parser, ast. Need to change type to primitive to accommodate arrays as variables in ast. Change syntax of arrays in parser. Ok to remove print/input keywords. Merge assignments into Binop expression. Remove "of unit" for void, null, break and continue. Split boolean in scanner to two keywords. Consider bringing back the regular expression for strings in scanner instead of using the buffer. Will leave for later when I have better idea what is needed. Already tested the buffer and it handles escape characters. If it becomes a problem then switch. Thinking about removing Do loops.</t>
  </si>
  <si>
    <t>Unable to compile everything. First removed the linecount. Then went back to microc and started building up from that.</t>
  </si>
  <si>
    <t>Applied ideas from discussion. Built up scanner, parser, ast and .ml.</t>
  </si>
  <si>
    <t>Cleaning up parser using menhir. AST pretty print functions. Problems compiling everything to get ast print.</t>
  </si>
  <si>
    <t>Able to compile up to ast print.</t>
  </si>
  <si>
    <t>work on sast</t>
  </si>
  <si>
    <t>Work on sement.ml. Had to remove arrays to move forward.</t>
  </si>
  <si>
    <t>Added check_assigned to Return as per lecture comment.</t>
  </si>
  <si>
    <t>Minimal Codegen.ml, cleanup of makefile, casper.sh, hello world test. Submitted hello world. Created .dot files and control-flow graphs.</t>
  </si>
  <si>
    <t>Set up clang and clangviz.sh to visualize llvm code. Try to understand break and continue.</t>
  </si>
  <si>
    <t>Codegen statements and expressions</t>
  </si>
  <si>
    <t>Talked to Prof. Edwards about strings and arrays.</t>
  </si>
  <si>
    <t>Codegen statements and expressions, removed Exp - should be in standard library, test cases and debugging</t>
  </si>
  <si>
    <t>All microc tests converted and debugged.</t>
  </si>
  <si>
    <t>Talked to Prof. Edwards about standard library. Can implement in C and expand printbig.c</t>
  </si>
  <si>
    <t>Brought back exponent operator. Added math.h to stdlib.c and implemented exponent operator and math functions. Added float-to-int operation as ~ also.</t>
  </si>
  <si>
    <t>Trying to get other built-in functions with no arguments, working on strings.</t>
  </si>
  <si>
    <t>Built-in functions, strings</t>
  </si>
  <si>
    <t>print bool functions</t>
  </si>
  <si>
    <t>break, continue, Con, ConAsgn</t>
  </si>
  <si>
    <t>break, continue, Con, ConAsgn, testing</t>
  </si>
  <si>
    <t>Char type, ctype library, binary search algorithm, tried to add arrays</t>
  </si>
  <si>
    <t>cleaned up, sieve, tried qsort - swap works</t>
  </si>
  <si>
    <t>Report and cleanup</t>
  </si>
  <si>
    <t>Presentation, submit and present</t>
  </si>
  <si>
    <t>Total Hours: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</si>
</sst>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dd\ mm/dd/yy"/>
    <numFmt numFmtId="165" formatCode="h:mm\ AM/PM;@"/>
    <numFmt numFmtId="166" formatCode="_(* #,##0.00_);_(* \(#,##0.00\);_(* \-??_);_(@_)"/>
  </numFmts>
  <fonts count="6" x14ac:knownFonts="1">
    <font>
      <sz val="11"/>
      <color theme="1"/>
      <name val="Calibri"/>
      <family val="2"/>
      <scheme val="minor"/>
    </font>
    <font>
      <sz val="10"/>
      <name val="Arial"/>
      <family val="2"/>
    </font>
    <font>
      <sz val="11"/>
      <color theme="1"/>
      <name val="Calibri"/>
      <family val="2"/>
      <scheme val="minor"/>
    </font>
    <font>
      <sz val="11"/>
      <name val="Calibri"/>
      <family val="2"/>
      <scheme val="minor"/>
    </font>
    <font>
      <b/>
      <sz val="11"/>
      <name val="Calibri"/>
      <family val="2"/>
      <scheme val="minor"/>
    </font>
    <font>
      <b/>
      <sz val="12"/>
      <name val="Calibri"/>
      <family val="2"/>
      <scheme val="minor"/>
    </font>
  </fonts>
  <fills count="2">
    <fill>
      <patternFill patternType="none"/>
    </fill>
    <fill>
      <patternFill patternType="gray125"/>
    </fill>
  </fills>
  <borders count="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4">
    <xf numFmtId="0" fontId="0" fillId="0" borderId="0"/>
    <xf numFmtId="0" fontId="1" fillId="0" borderId="0"/>
    <xf numFmtId="0" fontId="1" fillId="0" borderId="0"/>
    <xf numFmtId="166" fontId="1" fillId="0" borderId="0" applyFill="0" applyBorder="0" applyAlignment="0" applyProtection="0"/>
  </cellStyleXfs>
  <cellXfs count="44">
    <xf numFmtId="0" fontId="0" fillId="0" borderId="0" xfId="0"/>
    <xf numFmtId="0" fontId="1" fillId="0" borderId="0" xfId="2"/>
    <xf numFmtId="2" fontId="1" fillId="0" borderId="0" xfId="2" applyNumberFormat="1"/>
    <xf numFmtId="0" fontId="3" fillId="0" borderId="8" xfId="1" applyFont="1" applyBorder="1" applyAlignment="1">
      <alignment wrapText="1"/>
    </xf>
    <xf numFmtId="0" fontId="2" fillId="0" borderId="6" xfId="1" applyFont="1" applyBorder="1" applyAlignment="1">
      <alignment wrapText="1"/>
    </xf>
    <xf numFmtId="0" fontId="2" fillId="0" borderId="0" xfId="0" applyFont="1"/>
    <xf numFmtId="0" fontId="3" fillId="0" borderId="0" xfId="1" applyFont="1" applyBorder="1"/>
    <xf numFmtId="165" fontId="3" fillId="0" borderId="0" xfId="1" applyNumberFormat="1" applyFont="1" applyBorder="1"/>
    <xf numFmtId="0" fontId="3" fillId="0" borderId="0" xfId="1" applyNumberFormat="1" applyFont="1" applyBorder="1"/>
    <xf numFmtId="0" fontId="3" fillId="0" borderId="0" xfId="1" applyFont="1" applyBorder="1" applyAlignment="1">
      <alignment wrapText="1"/>
    </xf>
    <xf numFmtId="0" fontId="4" fillId="0" borderId="2" xfId="1" applyFont="1" applyBorder="1" applyAlignment="1">
      <alignment horizontal="center"/>
    </xf>
    <xf numFmtId="0" fontId="2" fillId="0" borderId="4" xfId="1" applyFont="1" applyBorder="1" applyAlignment="1">
      <alignment wrapText="1"/>
    </xf>
    <xf numFmtId="0" fontId="4" fillId="0" borderId="5" xfId="1" applyNumberFormat="1" applyFont="1" applyBorder="1" applyAlignment="1">
      <alignment horizontal="center"/>
    </xf>
    <xf numFmtId="0" fontId="2" fillId="0" borderId="4" xfId="0" applyFont="1" applyBorder="1" applyAlignment="1">
      <alignment wrapText="1"/>
    </xf>
    <xf numFmtId="0" fontId="2" fillId="0" borderId="6" xfId="0" applyFont="1" applyBorder="1" applyAlignment="1">
      <alignment wrapText="1"/>
    </xf>
    <xf numFmtId="0" fontId="2" fillId="0" borderId="4" xfId="1" applyFont="1" applyBorder="1" applyAlignment="1"/>
    <xf numFmtId="0" fontId="4" fillId="0" borderId="0" xfId="1" applyFont="1" applyBorder="1"/>
    <xf numFmtId="164" fontId="4" fillId="0" borderId="0" xfId="1" applyNumberFormat="1" applyFont="1" applyBorder="1" applyAlignment="1">
      <alignment horizontal="left"/>
    </xf>
    <xf numFmtId="165" fontId="4" fillId="0" borderId="0" xfId="1" applyNumberFormat="1" applyFont="1" applyBorder="1"/>
    <xf numFmtId="0" fontId="4" fillId="0" borderId="0" xfId="1" applyNumberFormat="1" applyFont="1" applyBorder="1"/>
    <xf numFmtId="0" fontId="4" fillId="0" borderId="0" xfId="1" applyFont="1" applyBorder="1" applyAlignment="1">
      <alignment wrapText="1"/>
    </xf>
    <xf numFmtId="164" fontId="3" fillId="0" borderId="3" xfId="2" applyNumberFormat="1" applyFont="1" applyBorder="1" applyAlignment="1">
      <alignment horizontal="left"/>
    </xf>
    <xf numFmtId="165" fontId="3" fillId="0" borderId="3" xfId="2" applyNumberFormat="1" applyFont="1" applyBorder="1"/>
    <xf numFmtId="18" fontId="3" fillId="0" borderId="3" xfId="2" applyNumberFormat="1" applyFont="1" applyBorder="1"/>
    <xf numFmtId="0" fontId="3" fillId="0" borderId="3" xfId="2" applyFont="1" applyBorder="1"/>
    <xf numFmtId="22" fontId="3" fillId="0" borderId="3" xfId="1" applyNumberFormat="1" applyFont="1" applyBorder="1"/>
    <xf numFmtId="164" fontId="3" fillId="0" borderId="0" xfId="2" applyNumberFormat="1" applyFont="1" applyBorder="1" applyAlignment="1">
      <alignment horizontal="left"/>
    </xf>
    <xf numFmtId="18" fontId="3" fillId="0" borderId="0" xfId="2" applyNumberFormat="1" applyFont="1" applyBorder="1"/>
    <xf numFmtId="165" fontId="3" fillId="0" borderId="0" xfId="2" applyNumberFormat="1" applyFont="1" applyBorder="1"/>
    <xf numFmtId="22" fontId="3" fillId="0" borderId="0" xfId="1" applyNumberFormat="1" applyFont="1" applyBorder="1"/>
    <xf numFmtId="0" fontId="3" fillId="0" borderId="0" xfId="2" applyFont="1" applyBorder="1"/>
    <xf numFmtId="0" fontId="3" fillId="0" borderId="5" xfId="1" applyFont="1" applyBorder="1"/>
    <xf numFmtId="0" fontId="4" fillId="0" borderId="5" xfId="1" applyFont="1" applyBorder="1" applyAlignment="1">
      <alignment horizontal="center"/>
    </xf>
    <xf numFmtId="0" fontId="3" fillId="0" borderId="6" xfId="1" applyFont="1" applyBorder="1" applyAlignment="1">
      <alignment wrapText="1"/>
    </xf>
    <xf numFmtId="0" fontId="3" fillId="0" borderId="7" xfId="1" applyFont="1" applyBorder="1"/>
    <xf numFmtId="164" fontId="3" fillId="0" borderId="1" xfId="2" applyNumberFormat="1" applyFont="1" applyBorder="1" applyAlignment="1">
      <alignment horizontal="left"/>
    </xf>
    <xf numFmtId="165" fontId="3" fillId="0" borderId="1" xfId="2" applyNumberFormat="1" applyFont="1" applyBorder="1"/>
    <xf numFmtId="22" fontId="3" fillId="0" borderId="1" xfId="1" applyNumberFormat="1" applyFont="1" applyBorder="1"/>
    <xf numFmtId="0" fontId="3" fillId="0" borderId="1" xfId="1" applyNumberFormat="1" applyFont="1" applyBorder="1"/>
    <xf numFmtId="18" fontId="3" fillId="0" borderId="0" xfId="1" applyNumberFormat="1" applyFont="1" applyBorder="1"/>
    <xf numFmtId="0" fontId="0" fillId="0" borderId="4" xfId="1" applyFont="1" applyBorder="1" applyAlignment="1">
      <alignment wrapText="1"/>
    </xf>
    <xf numFmtId="0" fontId="0" fillId="0" borderId="6" xfId="1" applyFont="1" applyBorder="1" applyAlignment="1">
      <alignment wrapText="1"/>
    </xf>
    <xf numFmtId="0" fontId="5" fillId="0" borderId="0" xfId="1" applyFont="1" applyBorder="1"/>
    <xf numFmtId="2" fontId="4" fillId="0" borderId="0" xfId="1" applyNumberFormat="1" applyFont="1" applyBorder="1"/>
  </cellXfs>
  <cellStyles count="4">
    <cellStyle name="Comma 2" xfId="3" xr:uid="{DA3C0113-8A1A-4D9B-B4E0-89BBF3D58448}"/>
    <cellStyle name="Normal" xfId="0" builtinId="0"/>
    <cellStyle name="Normal 2" xfId="2" xr:uid="{D4A70571-87EF-4D8E-9A01-C0FA137DC095}"/>
    <cellStyle name="Normal_HFMU1S" xfId="1" xr:uid="{95AE599B-B024-4256-AA8B-5FD27183948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Hours per week</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Graph!$C$1</c:f>
              <c:strCache>
                <c:ptCount val="1"/>
                <c:pt idx="0">
                  <c:v>Worked</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numRef>
              <c:f>Graph!$B$2:$B$16</c:f>
              <c:numCache>
                <c:formatCode>General</c:formatCode>
                <c:ptCount val="1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numCache>
            </c:numRef>
          </c:cat>
          <c:val>
            <c:numRef>
              <c:f>Graph!$C$2:$C$16</c:f>
              <c:numCache>
                <c:formatCode>0.00</c:formatCode>
                <c:ptCount val="15"/>
                <c:pt idx="0">
                  <c:v>3</c:v>
                </c:pt>
                <c:pt idx="1">
                  <c:v>8.67</c:v>
                </c:pt>
                <c:pt idx="2">
                  <c:v>9.92</c:v>
                </c:pt>
                <c:pt idx="3">
                  <c:v>0.25</c:v>
                </c:pt>
                <c:pt idx="4">
                  <c:v>24.05</c:v>
                </c:pt>
                <c:pt idx="5">
                  <c:v>15.29</c:v>
                </c:pt>
                <c:pt idx="6">
                  <c:v>20.970000000000002</c:v>
                </c:pt>
                <c:pt idx="7">
                  <c:v>29.040000000000003</c:v>
                </c:pt>
                <c:pt idx="8">
                  <c:v>28.55</c:v>
                </c:pt>
                <c:pt idx="9">
                  <c:v>13.97</c:v>
                </c:pt>
                <c:pt idx="10">
                  <c:v>32.79</c:v>
                </c:pt>
                <c:pt idx="11">
                  <c:v>27.470000000000002</c:v>
                </c:pt>
                <c:pt idx="12">
                  <c:v>0</c:v>
                </c:pt>
                <c:pt idx="13">
                  <c:v>44.47</c:v>
                </c:pt>
                <c:pt idx="14">
                  <c:v>38.47</c:v>
                </c:pt>
              </c:numCache>
            </c:numRef>
          </c:val>
          <c:smooth val="0"/>
          <c:extLst>
            <c:ext xmlns:c16="http://schemas.microsoft.com/office/drawing/2014/chart" uri="{C3380CC4-5D6E-409C-BE32-E72D297353CC}">
              <c16:uniqueId val="{00000000-0988-4A7F-B1A9-E790A8F4852B}"/>
            </c:ext>
          </c:extLst>
        </c:ser>
        <c:ser>
          <c:idx val="1"/>
          <c:order val="1"/>
          <c:tx>
            <c:v>Accumulated</c:v>
          </c:tx>
          <c:spPr>
            <a:ln w="28575" cap="rnd">
              <a:solidFill>
                <a:schemeClr val="accent2"/>
              </a:solidFill>
              <a:round/>
            </a:ln>
            <a:effectLst/>
          </c:spPr>
          <c:marker>
            <c:symbol val="circle"/>
            <c:size val="5"/>
            <c:spPr>
              <a:solidFill>
                <a:schemeClr val="accent2"/>
              </a:solidFill>
              <a:ln w="9525">
                <a:solidFill>
                  <a:schemeClr val="accent2"/>
                </a:solidFill>
              </a:ln>
              <a:effectLst/>
            </c:spPr>
          </c:marker>
          <c:val>
            <c:numRef>
              <c:f>Graph!$D$2:$D$16</c:f>
              <c:numCache>
                <c:formatCode>0.00</c:formatCode>
                <c:ptCount val="15"/>
                <c:pt idx="0">
                  <c:v>3</c:v>
                </c:pt>
                <c:pt idx="1">
                  <c:v>11.67</c:v>
                </c:pt>
                <c:pt idx="2">
                  <c:v>21.59</c:v>
                </c:pt>
                <c:pt idx="3">
                  <c:v>21.84</c:v>
                </c:pt>
                <c:pt idx="4">
                  <c:v>45.89</c:v>
                </c:pt>
                <c:pt idx="5">
                  <c:v>61.18</c:v>
                </c:pt>
                <c:pt idx="6">
                  <c:v>82.15</c:v>
                </c:pt>
                <c:pt idx="7">
                  <c:v>111.19000000000001</c:v>
                </c:pt>
                <c:pt idx="8">
                  <c:v>139.74</c:v>
                </c:pt>
                <c:pt idx="9">
                  <c:v>153.71</c:v>
                </c:pt>
                <c:pt idx="10">
                  <c:v>186.5</c:v>
                </c:pt>
                <c:pt idx="11">
                  <c:v>213.97</c:v>
                </c:pt>
                <c:pt idx="12">
                  <c:v>213.97</c:v>
                </c:pt>
                <c:pt idx="13">
                  <c:v>258.44</c:v>
                </c:pt>
                <c:pt idx="14">
                  <c:v>296.90999999999997</c:v>
                </c:pt>
              </c:numCache>
            </c:numRef>
          </c:val>
          <c:smooth val="0"/>
          <c:extLst>
            <c:ext xmlns:c16="http://schemas.microsoft.com/office/drawing/2014/chart" uri="{C3380CC4-5D6E-409C-BE32-E72D297353CC}">
              <c16:uniqueId val="{00000004-0988-4A7F-B1A9-E790A8F4852B}"/>
            </c:ext>
          </c:extLst>
        </c:ser>
        <c:dLbls>
          <c:showLegendKey val="0"/>
          <c:showVal val="0"/>
          <c:showCatName val="0"/>
          <c:showSerName val="0"/>
          <c:showPercent val="0"/>
          <c:showBubbleSize val="0"/>
        </c:dLbls>
        <c:marker val="1"/>
        <c:smooth val="0"/>
        <c:axId val="1020286816"/>
        <c:axId val="1014233024"/>
      </c:lineChart>
      <c:catAx>
        <c:axId val="102028681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Week</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14233024"/>
        <c:crosses val="autoZero"/>
        <c:auto val="1"/>
        <c:lblAlgn val="ctr"/>
        <c:lblOffset val="100"/>
        <c:noMultiLvlLbl val="0"/>
      </c:catAx>
      <c:valAx>
        <c:axId val="1014233024"/>
        <c:scaling>
          <c:orientation val="minMax"/>
          <c:max val="320"/>
          <c:min val="0"/>
        </c:scaling>
        <c:delete val="0"/>
        <c:axPos val="r"/>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Hours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20286816"/>
        <c:crosses val="max"/>
        <c:crossBetween val="between"/>
        <c:majorUnit val="40"/>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5</xdr:col>
      <xdr:colOff>0</xdr:colOff>
      <xdr:row>0</xdr:row>
      <xdr:rowOff>0</xdr:rowOff>
    </xdr:from>
    <xdr:to>
      <xdr:col>20</xdr:col>
      <xdr:colOff>352426</xdr:colOff>
      <xdr:row>56</xdr:row>
      <xdr:rowOff>28575</xdr:rowOff>
    </xdr:to>
    <xdr:graphicFrame macro="">
      <xdr:nvGraphicFramePr>
        <xdr:cNvPr id="2" name="Chart 1">
          <a:extLst>
            <a:ext uri="{FF2B5EF4-FFF2-40B4-BE49-F238E27FC236}">
              <a16:creationId xmlns:a16="http://schemas.microsoft.com/office/drawing/2014/main" id="{09495C5D-DCE1-4CD4-911A-66EEC51F9ED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ate5540-2015\mikemakris\Users\MIKEMAKRIS\Documents\Data\Work\Hearst\Documents%20and%20Settings\Mike%20Makris\Desktop\HFMU1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netorg2509879-my.sharepoint.com/Users/MIKEMAKRIS/Desktop/Documents%20and%20Settings/Mike%20Makris/Desktop/HFMU1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yroll"/>
      <sheetName val="Transit Claims"/>
      <sheetName val="Parking Claims"/>
      <sheetName val="Sheet1"/>
    </sheetNames>
    <sheetDataSet>
      <sheetData sheetId="0" refreshError="1"/>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yroll"/>
      <sheetName val="Transit Claims"/>
      <sheetName val="Parking Claims"/>
      <sheetName val="Sheet1"/>
    </sheetNames>
    <sheetDataSet>
      <sheetData sheetId="0" refreshError="1"/>
      <sheetData sheetId="1" refreshError="1"/>
      <sheetData sheetId="2" refreshError="1"/>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8D1842-6607-47D6-896A-6527E9CCF2F4}">
  <dimension ref="A1:N146"/>
  <sheetViews>
    <sheetView tabSelected="1" zoomScaleNormal="100" workbookViewId="0">
      <pane ySplit="1" topLeftCell="A112" activePane="bottomLeft" state="frozen"/>
      <selection pane="bottomLeft" activeCell="F140" sqref="F140"/>
    </sheetView>
  </sheetViews>
  <sheetFormatPr defaultRowHeight="12.75" customHeight="1" x14ac:dyDescent="0.25"/>
  <cols>
    <col min="1" max="1" width="9.85546875" style="6" bestFit="1" customWidth="1"/>
    <col min="2" max="2" width="13.42578125" style="6" bestFit="1" customWidth="1"/>
    <col min="3" max="4" width="9" style="7" bestFit="1" customWidth="1"/>
    <col min="5" max="5" width="9" style="6" bestFit="1" customWidth="1"/>
    <col min="6" max="6" width="8.85546875" style="6" bestFit="1" customWidth="1"/>
    <col min="7" max="7" width="9" style="6" bestFit="1" customWidth="1"/>
    <col min="8" max="8" width="8.85546875" style="6" bestFit="1" customWidth="1"/>
    <col min="9" max="10" width="8.85546875" style="6" customWidth="1"/>
    <col min="11" max="11" width="7.140625" style="6" bestFit="1" customWidth="1"/>
    <col min="12" max="12" width="8.42578125" style="8" bestFit="1" customWidth="1"/>
    <col min="13" max="13" width="175.85546875" style="9" customWidth="1"/>
    <col min="14" max="14" width="13.7109375" style="6" customWidth="1"/>
    <col min="15" max="259" width="9.140625" style="5"/>
    <col min="260" max="260" width="22.5703125" style="5" customWidth="1"/>
    <col min="261" max="261" width="12.5703125" style="5" customWidth="1"/>
    <col min="262" max="262" width="13.5703125" style="5" customWidth="1"/>
    <col min="263" max="263" width="20.42578125" style="5" customWidth="1"/>
    <col min="264" max="264" width="13.42578125" style="5" customWidth="1"/>
    <col min="265" max="265" width="12.85546875" style="5" customWidth="1"/>
    <col min="266" max="266" width="13.85546875" style="5" customWidth="1"/>
    <col min="267" max="267" width="11.5703125" style="5" customWidth="1"/>
    <col min="268" max="268" width="15.85546875" style="5" customWidth="1"/>
    <col min="269" max="515" width="9.140625" style="5"/>
    <col min="516" max="516" width="22.5703125" style="5" customWidth="1"/>
    <col min="517" max="517" width="12.5703125" style="5" customWidth="1"/>
    <col min="518" max="518" width="13.5703125" style="5" customWidth="1"/>
    <col min="519" max="519" width="20.42578125" style="5" customWidth="1"/>
    <col min="520" max="520" width="13.42578125" style="5" customWidth="1"/>
    <col min="521" max="521" width="12.85546875" style="5" customWidth="1"/>
    <col min="522" max="522" width="13.85546875" style="5" customWidth="1"/>
    <col min="523" max="523" width="11.5703125" style="5" customWidth="1"/>
    <col min="524" max="524" width="15.85546875" style="5" customWidth="1"/>
    <col min="525" max="771" width="9.140625" style="5"/>
    <col min="772" max="772" width="22.5703125" style="5" customWidth="1"/>
    <col min="773" max="773" width="12.5703125" style="5" customWidth="1"/>
    <col min="774" max="774" width="13.5703125" style="5" customWidth="1"/>
    <col min="775" max="775" width="20.42578125" style="5" customWidth="1"/>
    <col min="776" max="776" width="13.42578125" style="5" customWidth="1"/>
    <col min="777" max="777" width="12.85546875" style="5" customWidth="1"/>
    <col min="778" max="778" width="13.85546875" style="5" customWidth="1"/>
    <col min="779" max="779" width="11.5703125" style="5" customWidth="1"/>
    <col min="780" max="780" width="15.85546875" style="5" customWidth="1"/>
    <col min="781" max="1027" width="9.140625" style="5"/>
    <col min="1028" max="1028" width="22.5703125" style="5" customWidth="1"/>
    <col min="1029" max="1029" width="12.5703125" style="5" customWidth="1"/>
    <col min="1030" max="1030" width="13.5703125" style="5" customWidth="1"/>
    <col min="1031" max="1031" width="20.42578125" style="5" customWidth="1"/>
    <col min="1032" max="1032" width="13.42578125" style="5" customWidth="1"/>
    <col min="1033" max="1033" width="12.85546875" style="5" customWidth="1"/>
    <col min="1034" max="1034" width="13.85546875" style="5" customWidth="1"/>
    <col min="1035" max="1035" width="11.5703125" style="5" customWidth="1"/>
    <col min="1036" max="1036" width="15.85546875" style="5" customWidth="1"/>
    <col min="1037" max="1283" width="9.140625" style="5"/>
    <col min="1284" max="1284" width="22.5703125" style="5" customWidth="1"/>
    <col min="1285" max="1285" width="12.5703125" style="5" customWidth="1"/>
    <col min="1286" max="1286" width="13.5703125" style="5" customWidth="1"/>
    <col min="1287" max="1287" width="20.42578125" style="5" customWidth="1"/>
    <col min="1288" max="1288" width="13.42578125" style="5" customWidth="1"/>
    <col min="1289" max="1289" width="12.85546875" style="5" customWidth="1"/>
    <col min="1290" max="1290" width="13.85546875" style="5" customWidth="1"/>
    <col min="1291" max="1291" width="11.5703125" style="5" customWidth="1"/>
    <col min="1292" max="1292" width="15.85546875" style="5" customWidth="1"/>
    <col min="1293" max="1539" width="9.140625" style="5"/>
    <col min="1540" max="1540" width="22.5703125" style="5" customWidth="1"/>
    <col min="1541" max="1541" width="12.5703125" style="5" customWidth="1"/>
    <col min="1542" max="1542" width="13.5703125" style="5" customWidth="1"/>
    <col min="1543" max="1543" width="20.42578125" style="5" customWidth="1"/>
    <col min="1544" max="1544" width="13.42578125" style="5" customWidth="1"/>
    <col min="1545" max="1545" width="12.85546875" style="5" customWidth="1"/>
    <col min="1546" max="1546" width="13.85546875" style="5" customWidth="1"/>
    <col min="1547" max="1547" width="11.5703125" style="5" customWidth="1"/>
    <col min="1548" max="1548" width="15.85546875" style="5" customWidth="1"/>
    <col min="1549" max="1795" width="9.140625" style="5"/>
    <col min="1796" max="1796" width="22.5703125" style="5" customWidth="1"/>
    <col min="1797" max="1797" width="12.5703125" style="5" customWidth="1"/>
    <col min="1798" max="1798" width="13.5703125" style="5" customWidth="1"/>
    <col min="1799" max="1799" width="20.42578125" style="5" customWidth="1"/>
    <col min="1800" max="1800" width="13.42578125" style="5" customWidth="1"/>
    <col min="1801" max="1801" width="12.85546875" style="5" customWidth="1"/>
    <col min="1802" max="1802" width="13.85546875" style="5" customWidth="1"/>
    <col min="1803" max="1803" width="11.5703125" style="5" customWidth="1"/>
    <col min="1804" max="1804" width="15.85546875" style="5" customWidth="1"/>
    <col min="1805" max="2051" width="9.140625" style="5"/>
    <col min="2052" max="2052" width="22.5703125" style="5" customWidth="1"/>
    <col min="2053" max="2053" width="12.5703125" style="5" customWidth="1"/>
    <col min="2054" max="2054" width="13.5703125" style="5" customWidth="1"/>
    <col min="2055" max="2055" width="20.42578125" style="5" customWidth="1"/>
    <col min="2056" max="2056" width="13.42578125" style="5" customWidth="1"/>
    <col min="2057" max="2057" width="12.85546875" style="5" customWidth="1"/>
    <col min="2058" max="2058" width="13.85546875" style="5" customWidth="1"/>
    <col min="2059" max="2059" width="11.5703125" style="5" customWidth="1"/>
    <col min="2060" max="2060" width="15.85546875" style="5" customWidth="1"/>
    <col min="2061" max="2307" width="9.140625" style="5"/>
    <col min="2308" max="2308" width="22.5703125" style="5" customWidth="1"/>
    <col min="2309" max="2309" width="12.5703125" style="5" customWidth="1"/>
    <col min="2310" max="2310" width="13.5703125" style="5" customWidth="1"/>
    <col min="2311" max="2311" width="20.42578125" style="5" customWidth="1"/>
    <col min="2312" max="2312" width="13.42578125" style="5" customWidth="1"/>
    <col min="2313" max="2313" width="12.85546875" style="5" customWidth="1"/>
    <col min="2314" max="2314" width="13.85546875" style="5" customWidth="1"/>
    <col min="2315" max="2315" width="11.5703125" style="5" customWidth="1"/>
    <col min="2316" max="2316" width="15.85546875" style="5" customWidth="1"/>
    <col min="2317" max="2563" width="9.140625" style="5"/>
    <col min="2564" max="2564" width="22.5703125" style="5" customWidth="1"/>
    <col min="2565" max="2565" width="12.5703125" style="5" customWidth="1"/>
    <col min="2566" max="2566" width="13.5703125" style="5" customWidth="1"/>
    <col min="2567" max="2567" width="20.42578125" style="5" customWidth="1"/>
    <col min="2568" max="2568" width="13.42578125" style="5" customWidth="1"/>
    <col min="2569" max="2569" width="12.85546875" style="5" customWidth="1"/>
    <col min="2570" max="2570" width="13.85546875" style="5" customWidth="1"/>
    <col min="2571" max="2571" width="11.5703125" style="5" customWidth="1"/>
    <col min="2572" max="2572" width="15.85546875" style="5" customWidth="1"/>
    <col min="2573" max="2819" width="9.140625" style="5"/>
    <col min="2820" max="2820" width="22.5703125" style="5" customWidth="1"/>
    <col min="2821" max="2821" width="12.5703125" style="5" customWidth="1"/>
    <col min="2822" max="2822" width="13.5703125" style="5" customWidth="1"/>
    <col min="2823" max="2823" width="20.42578125" style="5" customWidth="1"/>
    <col min="2824" max="2824" width="13.42578125" style="5" customWidth="1"/>
    <col min="2825" max="2825" width="12.85546875" style="5" customWidth="1"/>
    <col min="2826" max="2826" width="13.85546875" style="5" customWidth="1"/>
    <col min="2827" max="2827" width="11.5703125" style="5" customWidth="1"/>
    <col min="2828" max="2828" width="15.85546875" style="5" customWidth="1"/>
    <col min="2829" max="3075" width="9.140625" style="5"/>
    <col min="3076" max="3076" width="22.5703125" style="5" customWidth="1"/>
    <col min="3077" max="3077" width="12.5703125" style="5" customWidth="1"/>
    <col min="3078" max="3078" width="13.5703125" style="5" customWidth="1"/>
    <col min="3079" max="3079" width="20.42578125" style="5" customWidth="1"/>
    <col min="3080" max="3080" width="13.42578125" style="5" customWidth="1"/>
    <col min="3081" max="3081" width="12.85546875" style="5" customWidth="1"/>
    <col min="3082" max="3082" width="13.85546875" style="5" customWidth="1"/>
    <col min="3083" max="3083" width="11.5703125" style="5" customWidth="1"/>
    <col min="3084" max="3084" width="15.85546875" style="5" customWidth="1"/>
    <col min="3085" max="3331" width="9.140625" style="5"/>
    <col min="3332" max="3332" width="22.5703125" style="5" customWidth="1"/>
    <col min="3333" max="3333" width="12.5703125" style="5" customWidth="1"/>
    <col min="3334" max="3334" width="13.5703125" style="5" customWidth="1"/>
    <col min="3335" max="3335" width="20.42578125" style="5" customWidth="1"/>
    <col min="3336" max="3336" width="13.42578125" style="5" customWidth="1"/>
    <col min="3337" max="3337" width="12.85546875" style="5" customWidth="1"/>
    <col min="3338" max="3338" width="13.85546875" style="5" customWidth="1"/>
    <col min="3339" max="3339" width="11.5703125" style="5" customWidth="1"/>
    <col min="3340" max="3340" width="15.85546875" style="5" customWidth="1"/>
    <col min="3341" max="3587" width="9.140625" style="5"/>
    <col min="3588" max="3588" width="22.5703125" style="5" customWidth="1"/>
    <col min="3589" max="3589" width="12.5703125" style="5" customWidth="1"/>
    <col min="3590" max="3590" width="13.5703125" style="5" customWidth="1"/>
    <col min="3591" max="3591" width="20.42578125" style="5" customWidth="1"/>
    <col min="3592" max="3592" width="13.42578125" style="5" customWidth="1"/>
    <col min="3593" max="3593" width="12.85546875" style="5" customWidth="1"/>
    <col min="3594" max="3594" width="13.85546875" style="5" customWidth="1"/>
    <col min="3595" max="3595" width="11.5703125" style="5" customWidth="1"/>
    <col min="3596" max="3596" width="15.85546875" style="5" customWidth="1"/>
    <col min="3597" max="3843" width="9.140625" style="5"/>
    <col min="3844" max="3844" width="22.5703125" style="5" customWidth="1"/>
    <col min="3845" max="3845" width="12.5703125" style="5" customWidth="1"/>
    <col min="3846" max="3846" width="13.5703125" style="5" customWidth="1"/>
    <col min="3847" max="3847" width="20.42578125" style="5" customWidth="1"/>
    <col min="3848" max="3848" width="13.42578125" style="5" customWidth="1"/>
    <col min="3849" max="3849" width="12.85546875" style="5" customWidth="1"/>
    <col min="3850" max="3850" width="13.85546875" style="5" customWidth="1"/>
    <col min="3851" max="3851" width="11.5703125" style="5" customWidth="1"/>
    <col min="3852" max="3852" width="15.85546875" style="5" customWidth="1"/>
    <col min="3853" max="4099" width="9.140625" style="5"/>
    <col min="4100" max="4100" width="22.5703125" style="5" customWidth="1"/>
    <col min="4101" max="4101" width="12.5703125" style="5" customWidth="1"/>
    <col min="4102" max="4102" width="13.5703125" style="5" customWidth="1"/>
    <col min="4103" max="4103" width="20.42578125" style="5" customWidth="1"/>
    <col min="4104" max="4104" width="13.42578125" style="5" customWidth="1"/>
    <col min="4105" max="4105" width="12.85546875" style="5" customWidth="1"/>
    <col min="4106" max="4106" width="13.85546875" style="5" customWidth="1"/>
    <col min="4107" max="4107" width="11.5703125" style="5" customWidth="1"/>
    <col min="4108" max="4108" width="15.85546875" style="5" customWidth="1"/>
    <col min="4109" max="4355" width="9.140625" style="5"/>
    <col min="4356" max="4356" width="22.5703125" style="5" customWidth="1"/>
    <col min="4357" max="4357" width="12.5703125" style="5" customWidth="1"/>
    <col min="4358" max="4358" width="13.5703125" style="5" customWidth="1"/>
    <col min="4359" max="4359" width="20.42578125" style="5" customWidth="1"/>
    <col min="4360" max="4360" width="13.42578125" style="5" customWidth="1"/>
    <col min="4361" max="4361" width="12.85546875" style="5" customWidth="1"/>
    <col min="4362" max="4362" width="13.85546875" style="5" customWidth="1"/>
    <col min="4363" max="4363" width="11.5703125" style="5" customWidth="1"/>
    <col min="4364" max="4364" width="15.85546875" style="5" customWidth="1"/>
    <col min="4365" max="4611" width="9.140625" style="5"/>
    <col min="4612" max="4612" width="22.5703125" style="5" customWidth="1"/>
    <col min="4613" max="4613" width="12.5703125" style="5" customWidth="1"/>
    <col min="4614" max="4614" width="13.5703125" style="5" customWidth="1"/>
    <col min="4615" max="4615" width="20.42578125" style="5" customWidth="1"/>
    <col min="4616" max="4616" width="13.42578125" style="5" customWidth="1"/>
    <col min="4617" max="4617" width="12.85546875" style="5" customWidth="1"/>
    <col min="4618" max="4618" width="13.85546875" style="5" customWidth="1"/>
    <col min="4619" max="4619" width="11.5703125" style="5" customWidth="1"/>
    <col min="4620" max="4620" width="15.85546875" style="5" customWidth="1"/>
    <col min="4621" max="4867" width="9.140625" style="5"/>
    <col min="4868" max="4868" width="22.5703125" style="5" customWidth="1"/>
    <col min="4869" max="4869" width="12.5703125" style="5" customWidth="1"/>
    <col min="4870" max="4870" width="13.5703125" style="5" customWidth="1"/>
    <col min="4871" max="4871" width="20.42578125" style="5" customWidth="1"/>
    <col min="4872" max="4872" width="13.42578125" style="5" customWidth="1"/>
    <col min="4873" max="4873" width="12.85546875" style="5" customWidth="1"/>
    <col min="4874" max="4874" width="13.85546875" style="5" customWidth="1"/>
    <col min="4875" max="4875" width="11.5703125" style="5" customWidth="1"/>
    <col min="4876" max="4876" width="15.85546875" style="5" customWidth="1"/>
    <col min="4877" max="5123" width="9.140625" style="5"/>
    <col min="5124" max="5124" width="22.5703125" style="5" customWidth="1"/>
    <col min="5125" max="5125" width="12.5703125" style="5" customWidth="1"/>
    <col min="5126" max="5126" width="13.5703125" style="5" customWidth="1"/>
    <col min="5127" max="5127" width="20.42578125" style="5" customWidth="1"/>
    <col min="5128" max="5128" width="13.42578125" style="5" customWidth="1"/>
    <col min="5129" max="5129" width="12.85546875" style="5" customWidth="1"/>
    <col min="5130" max="5130" width="13.85546875" style="5" customWidth="1"/>
    <col min="5131" max="5131" width="11.5703125" style="5" customWidth="1"/>
    <col min="5132" max="5132" width="15.85546875" style="5" customWidth="1"/>
    <col min="5133" max="5379" width="9.140625" style="5"/>
    <col min="5380" max="5380" width="22.5703125" style="5" customWidth="1"/>
    <col min="5381" max="5381" width="12.5703125" style="5" customWidth="1"/>
    <col min="5382" max="5382" width="13.5703125" style="5" customWidth="1"/>
    <col min="5383" max="5383" width="20.42578125" style="5" customWidth="1"/>
    <col min="5384" max="5384" width="13.42578125" style="5" customWidth="1"/>
    <col min="5385" max="5385" width="12.85546875" style="5" customWidth="1"/>
    <col min="5386" max="5386" width="13.85546875" style="5" customWidth="1"/>
    <col min="5387" max="5387" width="11.5703125" style="5" customWidth="1"/>
    <col min="5388" max="5388" width="15.85546875" style="5" customWidth="1"/>
    <col min="5389" max="5635" width="9.140625" style="5"/>
    <col min="5636" max="5636" width="22.5703125" style="5" customWidth="1"/>
    <col min="5637" max="5637" width="12.5703125" style="5" customWidth="1"/>
    <col min="5638" max="5638" width="13.5703125" style="5" customWidth="1"/>
    <col min="5639" max="5639" width="20.42578125" style="5" customWidth="1"/>
    <col min="5640" max="5640" width="13.42578125" style="5" customWidth="1"/>
    <col min="5641" max="5641" width="12.85546875" style="5" customWidth="1"/>
    <col min="5642" max="5642" width="13.85546875" style="5" customWidth="1"/>
    <col min="5643" max="5643" width="11.5703125" style="5" customWidth="1"/>
    <col min="5644" max="5644" width="15.85546875" style="5" customWidth="1"/>
    <col min="5645" max="5891" width="9.140625" style="5"/>
    <col min="5892" max="5892" width="22.5703125" style="5" customWidth="1"/>
    <col min="5893" max="5893" width="12.5703125" style="5" customWidth="1"/>
    <col min="5894" max="5894" width="13.5703125" style="5" customWidth="1"/>
    <col min="5895" max="5895" width="20.42578125" style="5" customWidth="1"/>
    <col min="5896" max="5896" width="13.42578125" style="5" customWidth="1"/>
    <col min="5897" max="5897" width="12.85546875" style="5" customWidth="1"/>
    <col min="5898" max="5898" width="13.85546875" style="5" customWidth="1"/>
    <col min="5899" max="5899" width="11.5703125" style="5" customWidth="1"/>
    <col min="5900" max="5900" width="15.85546875" style="5" customWidth="1"/>
    <col min="5901" max="6147" width="9.140625" style="5"/>
    <col min="6148" max="6148" width="22.5703125" style="5" customWidth="1"/>
    <col min="6149" max="6149" width="12.5703125" style="5" customWidth="1"/>
    <col min="6150" max="6150" width="13.5703125" style="5" customWidth="1"/>
    <col min="6151" max="6151" width="20.42578125" style="5" customWidth="1"/>
    <col min="6152" max="6152" width="13.42578125" style="5" customWidth="1"/>
    <col min="6153" max="6153" width="12.85546875" style="5" customWidth="1"/>
    <col min="6154" max="6154" width="13.85546875" style="5" customWidth="1"/>
    <col min="6155" max="6155" width="11.5703125" style="5" customWidth="1"/>
    <col min="6156" max="6156" width="15.85546875" style="5" customWidth="1"/>
    <col min="6157" max="6403" width="9.140625" style="5"/>
    <col min="6404" max="6404" width="22.5703125" style="5" customWidth="1"/>
    <col min="6405" max="6405" width="12.5703125" style="5" customWidth="1"/>
    <col min="6406" max="6406" width="13.5703125" style="5" customWidth="1"/>
    <col min="6407" max="6407" width="20.42578125" style="5" customWidth="1"/>
    <col min="6408" max="6408" width="13.42578125" style="5" customWidth="1"/>
    <col min="6409" max="6409" width="12.85546875" style="5" customWidth="1"/>
    <col min="6410" max="6410" width="13.85546875" style="5" customWidth="1"/>
    <col min="6411" max="6411" width="11.5703125" style="5" customWidth="1"/>
    <col min="6412" max="6412" width="15.85546875" style="5" customWidth="1"/>
    <col min="6413" max="6659" width="9.140625" style="5"/>
    <col min="6660" max="6660" width="22.5703125" style="5" customWidth="1"/>
    <col min="6661" max="6661" width="12.5703125" style="5" customWidth="1"/>
    <col min="6662" max="6662" width="13.5703125" style="5" customWidth="1"/>
    <col min="6663" max="6663" width="20.42578125" style="5" customWidth="1"/>
    <col min="6664" max="6664" width="13.42578125" style="5" customWidth="1"/>
    <col min="6665" max="6665" width="12.85546875" style="5" customWidth="1"/>
    <col min="6666" max="6666" width="13.85546875" style="5" customWidth="1"/>
    <col min="6667" max="6667" width="11.5703125" style="5" customWidth="1"/>
    <col min="6668" max="6668" width="15.85546875" style="5" customWidth="1"/>
    <col min="6669" max="6915" width="9.140625" style="5"/>
    <col min="6916" max="6916" width="22.5703125" style="5" customWidth="1"/>
    <col min="6917" max="6917" width="12.5703125" style="5" customWidth="1"/>
    <col min="6918" max="6918" width="13.5703125" style="5" customWidth="1"/>
    <col min="6919" max="6919" width="20.42578125" style="5" customWidth="1"/>
    <col min="6920" max="6920" width="13.42578125" style="5" customWidth="1"/>
    <col min="6921" max="6921" width="12.85546875" style="5" customWidth="1"/>
    <col min="6922" max="6922" width="13.85546875" style="5" customWidth="1"/>
    <col min="6923" max="6923" width="11.5703125" style="5" customWidth="1"/>
    <col min="6924" max="6924" width="15.85546875" style="5" customWidth="1"/>
    <col min="6925" max="7171" width="9.140625" style="5"/>
    <col min="7172" max="7172" width="22.5703125" style="5" customWidth="1"/>
    <col min="7173" max="7173" width="12.5703125" style="5" customWidth="1"/>
    <col min="7174" max="7174" width="13.5703125" style="5" customWidth="1"/>
    <col min="7175" max="7175" width="20.42578125" style="5" customWidth="1"/>
    <col min="7176" max="7176" width="13.42578125" style="5" customWidth="1"/>
    <col min="7177" max="7177" width="12.85546875" style="5" customWidth="1"/>
    <col min="7178" max="7178" width="13.85546875" style="5" customWidth="1"/>
    <col min="7179" max="7179" width="11.5703125" style="5" customWidth="1"/>
    <col min="7180" max="7180" width="15.85546875" style="5" customWidth="1"/>
    <col min="7181" max="7427" width="9.140625" style="5"/>
    <col min="7428" max="7428" width="22.5703125" style="5" customWidth="1"/>
    <col min="7429" max="7429" width="12.5703125" style="5" customWidth="1"/>
    <col min="7430" max="7430" width="13.5703125" style="5" customWidth="1"/>
    <col min="7431" max="7431" width="20.42578125" style="5" customWidth="1"/>
    <col min="7432" max="7432" width="13.42578125" style="5" customWidth="1"/>
    <col min="7433" max="7433" width="12.85546875" style="5" customWidth="1"/>
    <col min="7434" max="7434" width="13.85546875" style="5" customWidth="1"/>
    <col min="7435" max="7435" width="11.5703125" style="5" customWidth="1"/>
    <col min="7436" max="7436" width="15.85546875" style="5" customWidth="1"/>
    <col min="7437" max="7683" width="9.140625" style="5"/>
    <col min="7684" max="7684" width="22.5703125" style="5" customWidth="1"/>
    <col min="7685" max="7685" width="12.5703125" style="5" customWidth="1"/>
    <col min="7686" max="7686" width="13.5703125" style="5" customWidth="1"/>
    <col min="7687" max="7687" width="20.42578125" style="5" customWidth="1"/>
    <col min="7688" max="7688" width="13.42578125" style="5" customWidth="1"/>
    <col min="7689" max="7689" width="12.85546875" style="5" customWidth="1"/>
    <col min="7690" max="7690" width="13.85546875" style="5" customWidth="1"/>
    <col min="7691" max="7691" width="11.5703125" style="5" customWidth="1"/>
    <col min="7692" max="7692" width="15.85546875" style="5" customWidth="1"/>
    <col min="7693" max="7939" width="9.140625" style="5"/>
    <col min="7940" max="7940" width="22.5703125" style="5" customWidth="1"/>
    <col min="7941" max="7941" width="12.5703125" style="5" customWidth="1"/>
    <col min="7942" max="7942" width="13.5703125" style="5" customWidth="1"/>
    <col min="7943" max="7943" width="20.42578125" style="5" customWidth="1"/>
    <col min="7944" max="7944" width="13.42578125" style="5" customWidth="1"/>
    <col min="7945" max="7945" width="12.85546875" style="5" customWidth="1"/>
    <col min="7946" max="7946" width="13.85546875" style="5" customWidth="1"/>
    <col min="7947" max="7947" width="11.5703125" style="5" customWidth="1"/>
    <col min="7948" max="7948" width="15.85546875" style="5" customWidth="1"/>
    <col min="7949" max="8195" width="9.140625" style="5"/>
    <col min="8196" max="8196" width="22.5703125" style="5" customWidth="1"/>
    <col min="8197" max="8197" width="12.5703125" style="5" customWidth="1"/>
    <col min="8198" max="8198" width="13.5703125" style="5" customWidth="1"/>
    <col min="8199" max="8199" width="20.42578125" style="5" customWidth="1"/>
    <col min="8200" max="8200" width="13.42578125" style="5" customWidth="1"/>
    <col min="8201" max="8201" width="12.85546875" style="5" customWidth="1"/>
    <col min="8202" max="8202" width="13.85546875" style="5" customWidth="1"/>
    <col min="8203" max="8203" width="11.5703125" style="5" customWidth="1"/>
    <col min="8204" max="8204" width="15.85546875" style="5" customWidth="1"/>
    <col min="8205" max="8451" width="9.140625" style="5"/>
    <col min="8452" max="8452" width="22.5703125" style="5" customWidth="1"/>
    <col min="8453" max="8453" width="12.5703125" style="5" customWidth="1"/>
    <col min="8454" max="8454" width="13.5703125" style="5" customWidth="1"/>
    <col min="8455" max="8455" width="20.42578125" style="5" customWidth="1"/>
    <col min="8456" max="8456" width="13.42578125" style="5" customWidth="1"/>
    <col min="8457" max="8457" width="12.85546875" style="5" customWidth="1"/>
    <col min="8458" max="8458" width="13.85546875" style="5" customWidth="1"/>
    <col min="8459" max="8459" width="11.5703125" style="5" customWidth="1"/>
    <col min="8460" max="8460" width="15.85546875" style="5" customWidth="1"/>
    <col min="8461" max="8707" width="9.140625" style="5"/>
    <col min="8708" max="8708" width="22.5703125" style="5" customWidth="1"/>
    <col min="8709" max="8709" width="12.5703125" style="5" customWidth="1"/>
    <col min="8710" max="8710" width="13.5703125" style="5" customWidth="1"/>
    <col min="8711" max="8711" width="20.42578125" style="5" customWidth="1"/>
    <col min="8712" max="8712" width="13.42578125" style="5" customWidth="1"/>
    <col min="8713" max="8713" width="12.85546875" style="5" customWidth="1"/>
    <col min="8714" max="8714" width="13.85546875" style="5" customWidth="1"/>
    <col min="8715" max="8715" width="11.5703125" style="5" customWidth="1"/>
    <col min="8716" max="8716" width="15.85546875" style="5" customWidth="1"/>
    <col min="8717" max="8963" width="9.140625" style="5"/>
    <col min="8964" max="8964" width="22.5703125" style="5" customWidth="1"/>
    <col min="8965" max="8965" width="12.5703125" style="5" customWidth="1"/>
    <col min="8966" max="8966" width="13.5703125" style="5" customWidth="1"/>
    <col min="8967" max="8967" width="20.42578125" style="5" customWidth="1"/>
    <col min="8968" max="8968" width="13.42578125" style="5" customWidth="1"/>
    <col min="8969" max="8969" width="12.85546875" style="5" customWidth="1"/>
    <col min="8970" max="8970" width="13.85546875" style="5" customWidth="1"/>
    <col min="8971" max="8971" width="11.5703125" style="5" customWidth="1"/>
    <col min="8972" max="8972" width="15.85546875" style="5" customWidth="1"/>
    <col min="8973" max="9219" width="9.140625" style="5"/>
    <col min="9220" max="9220" width="22.5703125" style="5" customWidth="1"/>
    <col min="9221" max="9221" width="12.5703125" style="5" customWidth="1"/>
    <col min="9222" max="9222" width="13.5703125" style="5" customWidth="1"/>
    <col min="9223" max="9223" width="20.42578125" style="5" customWidth="1"/>
    <col min="9224" max="9224" width="13.42578125" style="5" customWidth="1"/>
    <col min="9225" max="9225" width="12.85546875" style="5" customWidth="1"/>
    <col min="9226" max="9226" width="13.85546875" style="5" customWidth="1"/>
    <col min="9227" max="9227" width="11.5703125" style="5" customWidth="1"/>
    <col min="9228" max="9228" width="15.85546875" style="5" customWidth="1"/>
    <col min="9229" max="9475" width="9.140625" style="5"/>
    <col min="9476" max="9476" width="22.5703125" style="5" customWidth="1"/>
    <col min="9477" max="9477" width="12.5703125" style="5" customWidth="1"/>
    <col min="9478" max="9478" width="13.5703125" style="5" customWidth="1"/>
    <col min="9479" max="9479" width="20.42578125" style="5" customWidth="1"/>
    <col min="9480" max="9480" width="13.42578125" style="5" customWidth="1"/>
    <col min="9481" max="9481" width="12.85546875" style="5" customWidth="1"/>
    <col min="9482" max="9482" width="13.85546875" style="5" customWidth="1"/>
    <col min="9483" max="9483" width="11.5703125" style="5" customWidth="1"/>
    <col min="9484" max="9484" width="15.85546875" style="5" customWidth="1"/>
    <col min="9485" max="9731" width="9.140625" style="5"/>
    <col min="9732" max="9732" width="22.5703125" style="5" customWidth="1"/>
    <col min="9733" max="9733" width="12.5703125" style="5" customWidth="1"/>
    <col min="9734" max="9734" width="13.5703125" style="5" customWidth="1"/>
    <col min="9735" max="9735" width="20.42578125" style="5" customWidth="1"/>
    <col min="9736" max="9736" width="13.42578125" style="5" customWidth="1"/>
    <col min="9737" max="9737" width="12.85546875" style="5" customWidth="1"/>
    <col min="9738" max="9738" width="13.85546875" style="5" customWidth="1"/>
    <col min="9739" max="9739" width="11.5703125" style="5" customWidth="1"/>
    <col min="9740" max="9740" width="15.85546875" style="5" customWidth="1"/>
    <col min="9741" max="9987" width="9.140625" style="5"/>
    <col min="9988" max="9988" width="22.5703125" style="5" customWidth="1"/>
    <col min="9989" max="9989" width="12.5703125" style="5" customWidth="1"/>
    <col min="9990" max="9990" width="13.5703125" style="5" customWidth="1"/>
    <col min="9991" max="9991" width="20.42578125" style="5" customWidth="1"/>
    <col min="9992" max="9992" width="13.42578125" style="5" customWidth="1"/>
    <col min="9993" max="9993" width="12.85546875" style="5" customWidth="1"/>
    <col min="9994" max="9994" width="13.85546875" style="5" customWidth="1"/>
    <col min="9995" max="9995" width="11.5703125" style="5" customWidth="1"/>
    <col min="9996" max="9996" width="15.85546875" style="5" customWidth="1"/>
    <col min="9997" max="10243" width="9.140625" style="5"/>
    <col min="10244" max="10244" width="22.5703125" style="5" customWidth="1"/>
    <col min="10245" max="10245" width="12.5703125" style="5" customWidth="1"/>
    <col min="10246" max="10246" width="13.5703125" style="5" customWidth="1"/>
    <col min="10247" max="10247" width="20.42578125" style="5" customWidth="1"/>
    <col min="10248" max="10248" width="13.42578125" style="5" customWidth="1"/>
    <col min="10249" max="10249" width="12.85546875" style="5" customWidth="1"/>
    <col min="10250" max="10250" width="13.85546875" style="5" customWidth="1"/>
    <col min="10251" max="10251" width="11.5703125" style="5" customWidth="1"/>
    <col min="10252" max="10252" width="15.85546875" style="5" customWidth="1"/>
    <col min="10253" max="10499" width="9.140625" style="5"/>
    <col min="10500" max="10500" width="22.5703125" style="5" customWidth="1"/>
    <col min="10501" max="10501" width="12.5703125" style="5" customWidth="1"/>
    <col min="10502" max="10502" width="13.5703125" style="5" customWidth="1"/>
    <col min="10503" max="10503" width="20.42578125" style="5" customWidth="1"/>
    <col min="10504" max="10504" width="13.42578125" style="5" customWidth="1"/>
    <col min="10505" max="10505" width="12.85546875" style="5" customWidth="1"/>
    <col min="10506" max="10506" width="13.85546875" style="5" customWidth="1"/>
    <col min="10507" max="10507" width="11.5703125" style="5" customWidth="1"/>
    <col min="10508" max="10508" width="15.85546875" style="5" customWidth="1"/>
    <col min="10509" max="10755" width="9.140625" style="5"/>
    <col min="10756" max="10756" width="22.5703125" style="5" customWidth="1"/>
    <col min="10757" max="10757" width="12.5703125" style="5" customWidth="1"/>
    <col min="10758" max="10758" width="13.5703125" style="5" customWidth="1"/>
    <col min="10759" max="10759" width="20.42578125" style="5" customWidth="1"/>
    <col min="10760" max="10760" width="13.42578125" style="5" customWidth="1"/>
    <col min="10761" max="10761" width="12.85546875" style="5" customWidth="1"/>
    <col min="10762" max="10762" width="13.85546875" style="5" customWidth="1"/>
    <col min="10763" max="10763" width="11.5703125" style="5" customWidth="1"/>
    <col min="10764" max="10764" width="15.85546875" style="5" customWidth="1"/>
    <col min="10765" max="11011" width="9.140625" style="5"/>
    <col min="11012" max="11012" width="22.5703125" style="5" customWidth="1"/>
    <col min="11013" max="11013" width="12.5703125" style="5" customWidth="1"/>
    <col min="11014" max="11014" width="13.5703125" style="5" customWidth="1"/>
    <col min="11015" max="11015" width="20.42578125" style="5" customWidth="1"/>
    <col min="11016" max="11016" width="13.42578125" style="5" customWidth="1"/>
    <col min="11017" max="11017" width="12.85546875" style="5" customWidth="1"/>
    <col min="11018" max="11018" width="13.85546875" style="5" customWidth="1"/>
    <col min="11019" max="11019" width="11.5703125" style="5" customWidth="1"/>
    <col min="11020" max="11020" width="15.85546875" style="5" customWidth="1"/>
    <col min="11021" max="11267" width="9.140625" style="5"/>
    <col min="11268" max="11268" width="22.5703125" style="5" customWidth="1"/>
    <col min="11269" max="11269" width="12.5703125" style="5" customWidth="1"/>
    <col min="11270" max="11270" width="13.5703125" style="5" customWidth="1"/>
    <col min="11271" max="11271" width="20.42578125" style="5" customWidth="1"/>
    <col min="11272" max="11272" width="13.42578125" style="5" customWidth="1"/>
    <col min="11273" max="11273" width="12.85546875" style="5" customWidth="1"/>
    <col min="11274" max="11274" width="13.85546875" style="5" customWidth="1"/>
    <col min="11275" max="11275" width="11.5703125" style="5" customWidth="1"/>
    <col min="11276" max="11276" width="15.85546875" style="5" customWidth="1"/>
    <col min="11277" max="11523" width="9.140625" style="5"/>
    <col min="11524" max="11524" width="22.5703125" style="5" customWidth="1"/>
    <col min="11525" max="11525" width="12.5703125" style="5" customWidth="1"/>
    <col min="11526" max="11526" width="13.5703125" style="5" customWidth="1"/>
    <col min="11527" max="11527" width="20.42578125" style="5" customWidth="1"/>
    <col min="11528" max="11528" width="13.42578125" style="5" customWidth="1"/>
    <col min="11529" max="11529" width="12.85546875" style="5" customWidth="1"/>
    <col min="11530" max="11530" width="13.85546875" style="5" customWidth="1"/>
    <col min="11531" max="11531" width="11.5703125" style="5" customWidth="1"/>
    <col min="11532" max="11532" width="15.85546875" style="5" customWidth="1"/>
    <col min="11533" max="11779" width="9.140625" style="5"/>
    <col min="11780" max="11780" width="22.5703125" style="5" customWidth="1"/>
    <col min="11781" max="11781" width="12.5703125" style="5" customWidth="1"/>
    <col min="11782" max="11782" width="13.5703125" style="5" customWidth="1"/>
    <col min="11783" max="11783" width="20.42578125" style="5" customWidth="1"/>
    <col min="11784" max="11784" width="13.42578125" style="5" customWidth="1"/>
    <col min="11785" max="11785" width="12.85546875" style="5" customWidth="1"/>
    <col min="11786" max="11786" width="13.85546875" style="5" customWidth="1"/>
    <col min="11787" max="11787" width="11.5703125" style="5" customWidth="1"/>
    <col min="11788" max="11788" width="15.85546875" style="5" customWidth="1"/>
    <col min="11789" max="12035" width="9.140625" style="5"/>
    <col min="12036" max="12036" width="22.5703125" style="5" customWidth="1"/>
    <col min="12037" max="12037" width="12.5703125" style="5" customWidth="1"/>
    <col min="12038" max="12038" width="13.5703125" style="5" customWidth="1"/>
    <col min="12039" max="12039" width="20.42578125" style="5" customWidth="1"/>
    <col min="12040" max="12040" width="13.42578125" style="5" customWidth="1"/>
    <col min="12041" max="12041" width="12.85546875" style="5" customWidth="1"/>
    <col min="12042" max="12042" width="13.85546875" style="5" customWidth="1"/>
    <col min="12043" max="12043" width="11.5703125" style="5" customWidth="1"/>
    <col min="12044" max="12044" width="15.85546875" style="5" customWidth="1"/>
    <col min="12045" max="12291" width="9.140625" style="5"/>
    <col min="12292" max="12292" width="22.5703125" style="5" customWidth="1"/>
    <col min="12293" max="12293" width="12.5703125" style="5" customWidth="1"/>
    <col min="12294" max="12294" width="13.5703125" style="5" customWidth="1"/>
    <col min="12295" max="12295" width="20.42578125" style="5" customWidth="1"/>
    <col min="12296" max="12296" width="13.42578125" style="5" customWidth="1"/>
    <col min="12297" max="12297" width="12.85546875" style="5" customWidth="1"/>
    <col min="12298" max="12298" width="13.85546875" style="5" customWidth="1"/>
    <col min="12299" max="12299" width="11.5703125" style="5" customWidth="1"/>
    <col min="12300" max="12300" width="15.85546875" style="5" customWidth="1"/>
    <col min="12301" max="12547" width="9.140625" style="5"/>
    <col min="12548" max="12548" width="22.5703125" style="5" customWidth="1"/>
    <col min="12549" max="12549" width="12.5703125" style="5" customWidth="1"/>
    <col min="12550" max="12550" width="13.5703125" style="5" customWidth="1"/>
    <col min="12551" max="12551" width="20.42578125" style="5" customWidth="1"/>
    <col min="12552" max="12552" width="13.42578125" style="5" customWidth="1"/>
    <col min="12553" max="12553" width="12.85546875" style="5" customWidth="1"/>
    <col min="12554" max="12554" width="13.85546875" style="5" customWidth="1"/>
    <col min="12555" max="12555" width="11.5703125" style="5" customWidth="1"/>
    <col min="12556" max="12556" width="15.85546875" style="5" customWidth="1"/>
    <col min="12557" max="12803" width="9.140625" style="5"/>
    <col min="12804" max="12804" width="22.5703125" style="5" customWidth="1"/>
    <col min="12805" max="12805" width="12.5703125" style="5" customWidth="1"/>
    <col min="12806" max="12806" width="13.5703125" style="5" customWidth="1"/>
    <col min="12807" max="12807" width="20.42578125" style="5" customWidth="1"/>
    <col min="12808" max="12808" width="13.42578125" style="5" customWidth="1"/>
    <col min="12809" max="12809" width="12.85546875" style="5" customWidth="1"/>
    <col min="12810" max="12810" width="13.85546875" style="5" customWidth="1"/>
    <col min="12811" max="12811" width="11.5703125" style="5" customWidth="1"/>
    <col min="12812" max="12812" width="15.85546875" style="5" customWidth="1"/>
    <col min="12813" max="13059" width="9.140625" style="5"/>
    <col min="13060" max="13060" width="22.5703125" style="5" customWidth="1"/>
    <col min="13061" max="13061" width="12.5703125" style="5" customWidth="1"/>
    <col min="13062" max="13062" width="13.5703125" style="5" customWidth="1"/>
    <col min="13063" max="13063" width="20.42578125" style="5" customWidth="1"/>
    <col min="13064" max="13064" width="13.42578125" style="5" customWidth="1"/>
    <col min="13065" max="13065" width="12.85546875" style="5" customWidth="1"/>
    <col min="13066" max="13066" width="13.85546875" style="5" customWidth="1"/>
    <col min="13067" max="13067" width="11.5703125" style="5" customWidth="1"/>
    <col min="13068" max="13068" width="15.85546875" style="5" customWidth="1"/>
    <col min="13069" max="13315" width="9.140625" style="5"/>
    <col min="13316" max="13316" width="22.5703125" style="5" customWidth="1"/>
    <col min="13317" max="13317" width="12.5703125" style="5" customWidth="1"/>
    <col min="13318" max="13318" width="13.5703125" style="5" customWidth="1"/>
    <col min="13319" max="13319" width="20.42578125" style="5" customWidth="1"/>
    <col min="13320" max="13320" width="13.42578125" style="5" customWidth="1"/>
    <col min="13321" max="13321" width="12.85546875" style="5" customWidth="1"/>
    <col min="13322" max="13322" width="13.85546875" style="5" customWidth="1"/>
    <col min="13323" max="13323" width="11.5703125" style="5" customWidth="1"/>
    <col min="13324" max="13324" width="15.85546875" style="5" customWidth="1"/>
    <col min="13325" max="13571" width="9.140625" style="5"/>
    <col min="13572" max="13572" width="22.5703125" style="5" customWidth="1"/>
    <col min="13573" max="13573" width="12.5703125" style="5" customWidth="1"/>
    <col min="13574" max="13574" width="13.5703125" style="5" customWidth="1"/>
    <col min="13575" max="13575" width="20.42578125" style="5" customWidth="1"/>
    <col min="13576" max="13576" width="13.42578125" style="5" customWidth="1"/>
    <col min="13577" max="13577" width="12.85546875" style="5" customWidth="1"/>
    <col min="13578" max="13578" width="13.85546875" style="5" customWidth="1"/>
    <col min="13579" max="13579" width="11.5703125" style="5" customWidth="1"/>
    <col min="13580" max="13580" width="15.85546875" style="5" customWidth="1"/>
    <col min="13581" max="13827" width="9.140625" style="5"/>
    <col min="13828" max="13828" width="22.5703125" style="5" customWidth="1"/>
    <col min="13829" max="13829" width="12.5703125" style="5" customWidth="1"/>
    <col min="13830" max="13830" width="13.5703125" style="5" customWidth="1"/>
    <col min="13831" max="13831" width="20.42578125" style="5" customWidth="1"/>
    <col min="13832" max="13832" width="13.42578125" style="5" customWidth="1"/>
    <col min="13833" max="13833" width="12.85546875" style="5" customWidth="1"/>
    <col min="13834" max="13834" width="13.85546875" style="5" customWidth="1"/>
    <col min="13835" max="13835" width="11.5703125" style="5" customWidth="1"/>
    <col min="13836" max="13836" width="15.85546875" style="5" customWidth="1"/>
    <col min="13837" max="14083" width="9.140625" style="5"/>
    <col min="14084" max="14084" width="22.5703125" style="5" customWidth="1"/>
    <col min="14085" max="14085" width="12.5703125" style="5" customWidth="1"/>
    <col min="14086" max="14086" width="13.5703125" style="5" customWidth="1"/>
    <col min="14087" max="14087" width="20.42578125" style="5" customWidth="1"/>
    <col min="14088" max="14088" width="13.42578125" style="5" customWidth="1"/>
    <col min="14089" max="14089" width="12.85546875" style="5" customWidth="1"/>
    <col min="14090" max="14090" width="13.85546875" style="5" customWidth="1"/>
    <col min="14091" max="14091" width="11.5703125" style="5" customWidth="1"/>
    <col min="14092" max="14092" width="15.85546875" style="5" customWidth="1"/>
    <col min="14093" max="14339" width="9.140625" style="5"/>
    <col min="14340" max="14340" width="22.5703125" style="5" customWidth="1"/>
    <col min="14341" max="14341" width="12.5703125" style="5" customWidth="1"/>
    <col min="14342" max="14342" width="13.5703125" style="5" customWidth="1"/>
    <col min="14343" max="14343" width="20.42578125" style="5" customWidth="1"/>
    <col min="14344" max="14344" width="13.42578125" style="5" customWidth="1"/>
    <col min="14345" max="14345" width="12.85546875" style="5" customWidth="1"/>
    <col min="14346" max="14346" width="13.85546875" style="5" customWidth="1"/>
    <col min="14347" max="14347" width="11.5703125" style="5" customWidth="1"/>
    <col min="14348" max="14348" width="15.85546875" style="5" customWidth="1"/>
    <col min="14349" max="14595" width="9.140625" style="5"/>
    <col min="14596" max="14596" width="22.5703125" style="5" customWidth="1"/>
    <col min="14597" max="14597" width="12.5703125" style="5" customWidth="1"/>
    <col min="14598" max="14598" width="13.5703125" style="5" customWidth="1"/>
    <col min="14599" max="14599" width="20.42578125" style="5" customWidth="1"/>
    <col min="14600" max="14600" width="13.42578125" style="5" customWidth="1"/>
    <col min="14601" max="14601" width="12.85546875" style="5" customWidth="1"/>
    <col min="14602" max="14602" width="13.85546875" style="5" customWidth="1"/>
    <col min="14603" max="14603" width="11.5703125" style="5" customWidth="1"/>
    <col min="14604" max="14604" width="15.85546875" style="5" customWidth="1"/>
    <col min="14605" max="14851" width="9.140625" style="5"/>
    <col min="14852" max="14852" width="22.5703125" style="5" customWidth="1"/>
    <col min="14853" max="14853" width="12.5703125" style="5" customWidth="1"/>
    <col min="14854" max="14854" width="13.5703125" style="5" customWidth="1"/>
    <col min="14855" max="14855" width="20.42578125" style="5" customWidth="1"/>
    <col min="14856" max="14856" width="13.42578125" style="5" customWidth="1"/>
    <col min="14857" max="14857" width="12.85546875" style="5" customWidth="1"/>
    <col min="14858" max="14858" width="13.85546875" style="5" customWidth="1"/>
    <col min="14859" max="14859" width="11.5703125" style="5" customWidth="1"/>
    <col min="14860" max="14860" width="15.85546875" style="5" customWidth="1"/>
    <col min="14861" max="15107" width="9.140625" style="5"/>
    <col min="15108" max="15108" width="22.5703125" style="5" customWidth="1"/>
    <col min="15109" max="15109" width="12.5703125" style="5" customWidth="1"/>
    <col min="15110" max="15110" width="13.5703125" style="5" customWidth="1"/>
    <col min="15111" max="15111" width="20.42578125" style="5" customWidth="1"/>
    <col min="15112" max="15112" width="13.42578125" style="5" customWidth="1"/>
    <col min="15113" max="15113" width="12.85546875" style="5" customWidth="1"/>
    <col min="15114" max="15114" width="13.85546875" style="5" customWidth="1"/>
    <col min="15115" max="15115" width="11.5703125" style="5" customWidth="1"/>
    <col min="15116" max="15116" width="15.85546875" style="5" customWidth="1"/>
    <col min="15117" max="15363" width="9.140625" style="5"/>
    <col min="15364" max="15364" width="22.5703125" style="5" customWidth="1"/>
    <col min="15365" max="15365" width="12.5703125" style="5" customWidth="1"/>
    <col min="15366" max="15366" width="13.5703125" style="5" customWidth="1"/>
    <col min="15367" max="15367" width="20.42578125" style="5" customWidth="1"/>
    <col min="15368" max="15368" width="13.42578125" style="5" customWidth="1"/>
    <col min="15369" max="15369" width="12.85546875" style="5" customWidth="1"/>
    <col min="15370" max="15370" width="13.85546875" style="5" customWidth="1"/>
    <col min="15371" max="15371" width="11.5703125" style="5" customWidth="1"/>
    <col min="15372" max="15372" width="15.85546875" style="5" customWidth="1"/>
    <col min="15373" max="15619" width="9.140625" style="5"/>
    <col min="15620" max="15620" width="22.5703125" style="5" customWidth="1"/>
    <col min="15621" max="15621" width="12.5703125" style="5" customWidth="1"/>
    <col min="15622" max="15622" width="13.5703125" style="5" customWidth="1"/>
    <col min="15623" max="15623" width="20.42578125" style="5" customWidth="1"/>
    <col min="15624" max="15624" width="13.42578125" style="5" customWidth="1"/>
    <col min="15625" max="15625" width="12.85546875" style="5" customWidth="1"/>
    <col min="15626" max="15626" width="13.85546875" style="5" customWidth="1"/>
    <col min="15627" max="15627" width="11.5703125" style="5" customWidth="1"/>
    <col min="15628" max="15628" width="15.85546875" style="5" customWidth="1"/>
    <col min="15629" max="15875" width="9.140625" style="5"/>
    <col min="15876" max="15876" width="22.5703125" style="5" customWidth="1"/>
    <col min="15877" max="15877" width="12.5703125" style="5" customWidth="1"/>
    <col min="15878" max="15878" width="13.5703125" style="5" customWidth="1"/>
    <col min="15879" max="15879" width="20.42578125" style="5" customWidth="1"/>
    <col min="15880" max="15880" width="13.42578125" style="5" customWidth="1"/>
    <col min="15881" max="15881" width="12.85546875" style="5" customWidth="1"/>
    <col min="15882" max="15882" width="13.85546875" style="5" customWidth="1"/>
    <col min="15883" max="15883" width="11.5703125" style="5" customWidth="1"/>
    <col min="15884" max="15884" width="15.85546875" style="5" customWidth="1"/>
    <col min="15885" max="16131" width="9.140625" style="5"/>
    <col min="16132" max="16132" width="22.5703125" style="5" customWidth="1"/>
    <col min="16133" max="16133" width="12.5703125" style="5" customWidth="1"/>
    <col min="16134" max="16134" width="13.5703125" style="5" customWidth="1"/>
    <col min="16135" max="16135" width="20.42578125" style="5" customWidth="1"/>
    <col min="16136" max="16136" width="13.42578125" style="5" customWidth="1"/>
    <col min="16137" max="16137" width="12.85546875" style="5" customWidth="1"/>
    <col min="16138" max="16138" width="13.85546875" style="5" customWidth="1"/>
    <col min="16139" max="16139" width="11.5703125" style="5" customWidth="1"/>
    <col min="16140" max="16140" width="15.85546875" style="5" customWidth="1"/>
    <col min="16141" max="16384" width="9.140625" style="5"/>
  </cols>
  <sheetData>
    <row r="1" spans="1:14" ht="15.75" thickBot="1" x14ac:dyDescent="0.3">
      <c r="A1" s="16"/>
      <c r="B1" s="17" t="s">
        <v>0</v>
      </c>
      <c r="C1" s="18" t="s">
        <v>1</v>
      </c>
      <c r="D1" s="18" t="s">
        <v>2</v>
      </c>
      <c r="E1" s="18" t="s">
        <v>1</v>
      </c>
      <c r="F1" s="18" t="s">
        <v>2</v>
      </c>
      <c r="G1" s="18" t="s">
        <v>1</v>
      </c>
      <c r="H1" s="18" t="s">
        <v>2</v>
      </c>
      <c r="I1" s="18"/>
      <c r="J1" s="18"/>
      <c r="K1" s="16" t="s">
        <v>3</v>
      </c>
      <c r="L1" s="19" t="s">
        <v>4</v>
      </c>
      <c r="M1" s="20" t="s">
        <v>5</v>
      </c>
      <c r="N1" s="16"/>
    </row>
    <row r="2" spans="1:14" ht="15" x14ac:dyDescent="0.25">
      <c r="A2" s="10" t="str">
        <f>"Week 1"</f>
        <v>Week 1</v>
      </c>
      <c r="B2" s="21">
        <v>43346</v>
      </c>
      <c r="C2" s="22"/>
      <c r="D2" s="22"/>
      <c r="E2" s="23"/>
      <c r="F2" s="23"/>
      <c r="G2" s="24"/>
      <c r="H2" s="24"/>
      <c r="I2" s="24"/>
      <c r="J2" s="24"/>
      <c r="K2" s="25" t="str">
        <f t="shared" ref="K2:K3" si="0">TEXT(HOUR((D2-C2)+(F2-E2)+(H2-G2)),"#0:")&amp;TEXT(MINUTE((D2-C2)+(F2-E2)+(H2-G2)),"00")</f>
        <v>0:00</v>
      </c>
      <c r="L2" s="24"/>
      <c r="M2" s="11" t="s">
        <v>7</v>
      </c>
    </row>
    <row r="3" spans="1:14" ht="15" x14ac:dyDescent="0.25">
      <c r="A3" s="12" t="str">
        <f>TEXT(B8,"dd-mmm")</f>
        <v>09-Sep</v>
      </c>
      <c r="B3" s="26">
        <f t="shared" ref="B3:B6" si="1">B2+1</f>
        <v>43347</v>
      </c>
      <c r="D3" s="27"/>
      <c r="E3" s="28"/>
      <c r="F3" s="28"/>
      <c r="G3" s="28"/>
      <c r="H3" s="28"/>
      <c r="I3" s="28"/>
      <c r="J3" s="28"/>
      <c r="K3" s="29" t="str">
        <f t="shared" si="0"/>
        <v>0:00</v>
      </c>
      <c r="L3" s="30"/>
      <c r="M3" s="4"/>
    </row>
    <row r="4" spans="1:14" ht="15" x14ac:dyDescent="0.25">
      <c r="A4" s="31"/>
      <c r="B4" s="26">
        <f t="shared" si="1"/>
        <v>43348</v>
      </c>
      <c r="C4" s="7">
        <v>0.72916666666666663</v>
      </c>
      <c r="D4" s="27">
        <v>0.75</v>
      </c>
      <c r="E4" s="28"/>
      <c r="F4" s="28"/>
      <c r="G4" s="28"/>
      <c r="H4" s="28"/>
      <c r="I4" s="28"/>
      <c r="J4" s="28"/>
      <c r="K4" s="29" t="str">
        <f>TEXT(HOUR((D4-C4)+(F4-E4)+(H4-G4)),"#0:")&amp;TEXT(MINUTE((D4-C4)+(F4-E4)+(H4-G4)),"00")</f>
        <v>0:30</v>
      </c>
      <c r="L4" s="30" t="s">
        <v>14</v>
      </c>
      <c r="M4" s="4" t="s">
        <v>12</v>
      </c>
    </row>
    <row r="5" spans="1:14" ht="15" x14ac:dyDescent="0.25">
      <c r="A5" s="32" t="str">
        <f>"YWeek "&amp;WEEKNUM(B6,2)</f>
        <v>YWeek 36</v>
      </c>
      <c r="B5" s="26">
        <f t="shared" si="1"/>
        <v>43349</v>
      </c>
      <c r="D5" s="27"/>
      <c r="K5" s="29" t="str">
        <f>TEXT(HOUR((D5-C5)+(F5-E5)+(H5-G5)),"#0:")&amp;TEXT(MINUTE((D5-C5)+(F5-E5)+(H5-G5)),"00")</f>
        <v>0:00</v>
      </c>
      <c r="L5" s="30" t="s">
        <v>6</v>
      </c>
      <c r="M5" s="4" t="s">
        <v>17</v>
      </c>
    </row>
    <row r="6" spans="1:14" ht="15" x14ac:dyDescent="0.25">
      <c r="A6" s="31"/>
      <c r="B6" s="26">
        <f t="shared" si="1"/>
        <v>43350</v>
      </c>
      <c r="D6" s="27"/>
      <c r="E6" s="28"/>
      <c r="F6" s="28"/>
      <c r="G6" s="28"/>
      <c r="H6" s="28"/>
      <c r="I6" s="28"/>
      <c r="J6" s="28"/>
      <c r="K6" s="29" t="str">
        <f t="shared" ref="K6" si="2">TEXT(HOUR((D6-C6)+(F6-E6)+(H6-G6)),"#0:")&amp;TEXT(MINUTE((D6-C6)+(F6-E6)+(H6-G6)),"00")</f>
        <v>0:00</v>
      </c>
      <c r="L6" s="30"/>
      <c r="M6" s="33"/>
    </row>
    <row r="7" spans="1:14" ht="15" x14ac:dyDescent="0.25">
      <c r="A7" s="31"/>
      <c r="B7" s="26">
        <f>B6+1</f>
        <v>43351</v>
      </c>
      <c r="D7" s="27"/>
      <c r="E7" s="28"/>
      <c r="F7" s="27"/>
      <c r="G7" s="28"/>
      <c r="H7" s="28"/>
      <c r="I7" s="28"/>
      <c r="J7" s="28"/>
      <c r="K7" s="29" t="str">
        <f>TEXT(HOUR((D7-C7)+(F7-E7)+(H7-G7)),"#0:")&amp;TEXT(MINUTE((D7-C7)+(F7-E7)+(H7-G7)),"00")</f>
        <v>0:00</v>
      </c>
      <c r="L7" s="30"/>
      <c r="M7" s="4"/>
    </row>
    <row r="8" spans="1:14" ht="15.75" thickBot="1" x14ac:dyDescent="0.3">
      <c r="A8" s="34"/>
      <c r="B8" s="35">
        <f>B7+1</f>
        <v>43352</v>
      </c>
      <c r="C8" s="36"/>
      <c r="D8" s="36"/>
      <c r="E8" s="36"/>
      <c r="F8" s="36"/>
      <c r="G8" s="36"/>
      <c r="H8" s="36"/>
      <c r="I8" s="36"/>
      <c r="J8" s="36"/>
      <c r="K8" s="37" t="str">
        <f>TEXT(HOUR((D8-C8)+(F8-E8)+(H8-G8)),"#0:")&amp;TEXT(MINUTE((D8-C8)+(F8-E8)+(H8-G8)),"00")</f>
        <v>0:00</v>
      </c>
      <c r="L8" s="38"/>
      <c r="M8" s="3"/>
    </row>
    <row r="9" spans="1:14" ht="15" x14ac:dyDescent="0.25">
      <c r="B9" s="30"/>
      <c r="C9" s="28"/>
      <c r="D9" s="28"/>
      <c r="E9" s="30"/>
      <c r="F9" s="30"/>
      <c r="G9" s="30"/>
      <c r="H9" s="30"/>
      <c r="I9" s="30"/>
      <c r="J9" s="30"/>
      <c r="K9" s="30">
        <f>ROUNDUP(HOUR(K4)+HOUR(K5)+HOUR(K6)+HOUR(K7)+HOUR(K8)+HOUR(K2)+HOUR(K3)+((MINUTE(K4)+MINUTE(K5)+MINUTE(K6)+MINUTE(K7)+MINUTE(K8)+MINUTE(K2)+MINUTE(K3))/60),2)</f>
        <v>0.5</v>
      </c>
      <c r="L9" s="30"/>
    </row>
    <row r="10" spans="1:14" ht="15.75" thickBot="1" x14ac:dyDescent="0.3"/>
    <row r="11" spans="1:14" ht="30" x14ac:dyDescent="0.25">
      <c r="A11" s="10" t="str">
        <f>"Week "&amp;RIGHT(A2,2)+1</f>
        <v>Week 2</v>
      </c>
      <c r="B11" s="21">
        <f>B8+1</f>
        <v>43353</v>
      </c>
      <c r="C11" s="22">
        <v>0.72916666666666663</v>
      </c>
      <c r="D11" s="22">
        <v>0.79166666666666663</v>
      </c>
      <c r="E11" s="23"/>
      <c r="F11" s="23"/>
      <c r="G11" s="24"/>
      <c r="H11" s="24"/>
      <c r="I11" s="24"/>
      <c r="J11" s="24"/>
      <c r="K11" s="25" t="str">
        <f t="shared" ref="K11:K12" si="3">TEXT(HOUR((D11-C11)+(F11-E11)+(H11-G11)),"#0:")&amp;TEXT(MINUTE((D11-C11)+(F11-E11)+(H11-G11)),"00")</f>
        <v>1:30</v>
      </c>
      <c r="L11" s="24" t="s">
        <v>14</v>
      </c>
      <c r="M11" s="13" t="s">
        <v>13</v>
      </c>
    </row>
    <row r="12" spans="1:14" ht="15" x14ac:dyDescent="0.25">
      <c r="A12" s="12" t="str">
        <f>TEXT(B17,"dd-mmm")</f>
        <v>16-Sep</v>
      </c>
      <c r="B12" s="26">
        <f t="shared" ref="B12:B15" si="4">B11+1</f>
        <v>43354</v>
      </c>
      <c r="D12" s="27"/>
      <c r="E12" s="28"/>
      <c r="F12" s="28"/>
      <c r="G12" s="28"/>
      <c r="H12" s="28"/>
      <c r="I12" s="28"/>
      <c r="J12" s="28"/>
      <c r="K12" s="29" t="str">
        <f t="shared" si="3"/>
        <v>0:00</v>
      </c>
      <c r="L12" s="30"/>
      <c r="M12" s="4"/>
    </row>
    <row r="13" spans="1:14" ht="30" x14ac:dyDescent="0.25">
      <c r="A13" s="31"/>
      <c r="B13" s="26">
        <f t="shared" si="4"/>
        <v>43355</v>
      </c>
      <c r="C13" s="7">
        <v>0.72916666666666663</v>
      </c>
      <c r="D13" s="27">
        <v>0.79166666666666663</v>
      </c>
      <c r="E13" s="7"/>
      <c r="F13" s="28"/>
      <c r="G13" s="28"/>
      <c r="H13" s="28"/>
      <c r="I13" s="28"/>
      <c r="J13" s="28"/>
      <c r="K13" s="29" t="str">
        <f>TEXT(HOUR((D13-C13)+(F13-E13)+(H13-G13)),"#0:")&amp;TEXT(MINUTE((D13-C13)+(F13-E13)+(H13-G13)),"00")</f>
        <v>1:30</v>
      </c>
      <c r="L13" s="30" t="s">
        <v>14</v>
      </c>
      <c r="M13" s="14" t="s">
        <v>11</v>
      </c>
    </row>
    <row r="14" spans="1:14" ht="15" x14ac:dyDescent="0.25">
      <c r="A14" s="32" t="str">
        <f>"YWeek "&amp;WEEKNUM(B15,2)</f>
        <v>YWeek 37</v>
      </c>
      <c r="B14" s="26">
        <f t="shared" si="4"/>
        <v>43356</v>
      </c>
      <c r="D14" s="27"/>
      <c r="K14" s="29" t="str">
        <f>TEXT(HOUR((D14-C14)+(F14-E14)+(H14-G14)),"#0:")&amp;TEXT(MINUTE((D14-C14)+(F14-E14)+(H14-G14)),"00")</f>
        <v>0:00</v>
      </c>
      <c r="L14" s="30"/>
      <c r="M14" s="4"/>
    </row>
    <row r="15" spans="1:14" ht="15" x14ac:dyDescent="0.25">
      <c r="A15" s="31"/>
      <c r="B15" s="26">
        <f t="shared" si="4"/>
        <v>43357</v>
      </c>
      <c r="D15" s="27"/>
      <c r="E15" s="28"/>
      <c r="F15" s="28"/>
      <c r="G15" s="28"/>
      <c r="H15" s="28"/>
      <c r="I15" s="28"/>
      <c r="J15" s="28"/>
      <c r="K15" s="29" t="str">
        <f t="shared" ref="K15" si="5">TEXT(HOUR((D15-C15)+(F15-E15)+(H15-G15)),"#0:")&amp;TEXT(MINUTE((D15-C15)+(F15-E15)+(H15-G15)),"00")</f>
        <v>0:00</v>
      </c>
      <c r="L15" s="30"/>
      <c r="M15" s="33"/>
    </row>
    <row r="16" spans="1:14" ht="15" x14ac:dyDescent="0.25">
      <c r="A16" s="31"/>
      <c r="B16" s="26">
        <f>B15+1</f>
        <v>43358</v>
      </c>
      <c r="D16" s="27"/>
      <c r="E16" s="28"/>
      <c r="F16" s="27"/>
      <c r="G16" s="28"/>
      <c r="H16" s="28"/>
      <c r="I16" s="28"/>
      <c r="J16" s="28"/>
      <c r="K16" s="29" t="str">
        <f>TEXT(HOUR((D16-C16)+(F16-E16)+(H16-G16)),"#0:")&amp;TEXT(MINUTE((D16-C16)+(F16-E16)+(H16-G16)),"00")</f>
        <v>0:00</v>
      </c>
      <c r="L16" s="30"/>
      <c r="M16" s="4"/>
    </row>
    <row r="17" spans="1:13" ht="15.75" thickBot="1" x14ac:dyDescent="0.3">
      <c r="A17" s="34"/>
      <c r="B17" s="35">
        <f>B16+1</f>
        <v>43359</v>
      </c>
      <c r="C17" s="36"/>
      <c r="D17" s="36"/>
      <c r="E17" s="36"/>
      <c r="F17" s="36"/>
      <c r="G17" s="36"/>
      <c r="H17" s="36"/>
      <c r="I17" s="36"/>
      <c r="J17" s="36"/>
      <c r="K17" s="37" t="str">
        <f>TEXT(HOUR((D17-C17)+(F17-E17)+(H17-G17)),"#0:")&amp;TEXT(MINUTE((D17-C17)+(F17-E17)+(H17-G17)),"00")</f>
        <v>0:00</v>
      </c>
      <c r="L17" s="38"/>
      <c r="M17" s="3"/>
    </row>
    <row r="18" spans="1:13" ht="15" x14ac:dyDescent="0.25">
      <c r="B18" s="30"/>
      <c r="C18" s="28"/>
      <c r="D18" s="28"/>
      <c r="E18" s="30"/>
      <c r="F18" s="30"/>
      <c r="G18" s="30"/>
      <c r="H18" s="30"/>
      <c r="I18" s="30"/>
      <c r="J18" s="30"/>
      <c r="K18" s="30">
        <f>ROUNDUP(HOUR(K13)+HOUR(K14)+HOUR(K15)+HOUR(K16)+HOUR(K17)+HOUR(K11)+HOUR(K12)+((MINUTE(K13)+MINUTE(K14)+MINUTE(K15)+MINUTE(K16)+MINUTE(K17)+MINUTE(K11)+MINUTE(K12))/60),2)</f>
        <v>3</v>
      </c>
      <c r="L18" s="30"/>
    </row>
    <row r="19" spans="1:13" ht="15.75" thickBot="1" x14ac:dyDescent="0.3"/>
    <row r="20" spans="1:13" ht="15" x14ac:dyDescent="0.25">
      <c r="A20" s="10" t="str">
        <f>"Week "&amp;RIGHT(A11,2)+1</f>
        <v>Week 3</v>
      </c>
      <c r="B20" s="21">
        <f>B17+1</f>
        <v>43360</v>
      </c>
      <c r="C20" s="22">
        <v>0.72916666666666663</v>
      </c>
      <c r="D20" s="22">
        <v>0.95833333333333337</v>
      </c>
      <c r="E20" s="23"/>
      <c r="F20" s="23"/>
      <c r="G20" s="24"/>
      <c r="H20" s="24"/>
      <c r="I20" s="24"/>
      <c r="J20" s="24"/>
      <c r="K20" s="25" t="str">
        <f t="shared" ref="K20:K21" si="6">TEXT(HOUR((D20-C20)+(F20-E20)+(H20-G20)),"#0:")&amp;TEXT(MINUTE((D20-C20)+(F20-E20)+(H20-G20)),"00")</f>
        <v>5:30</v>
      </c>
      <c r="L20" s="24" t="s">
        <v>14</v>
      </c>
      <c r="M20" s="13" t="s">
        <v>15</v>
      </c>
    </row>
    <row r="21" spans="1:13" ht="30" x14ac:dyDescent="0.25">
      <c r="A21" s="12" t="str">
        <f>TEXT(B26,"dd-mmm")</f>
        <v>23-Sep</v>
      </c>
      <c r="B21" s="26">
        <f t="shared" ref="B21:B24" si="7">B20+1</f>
        <v>43361</v>
      </c>
      <c r="C21" s="7">
        <v>0.75</v>
      </c>
      <c r="D21" s="27">
        <v>0.875</v>
      </c>
      <c r="E21" s="28"/>
      <c r="F21" s="28"/>
      <c r="G21" s="28"/>
      <c r="H21" s="28"/>
      <c r="I21" s="28"/>
      <c r="J21" s="28"/>
      <c r="K21" s="29" t="str">
        <f t="shared" si="6"/>
        <v>3:00</v>
      </c>
      <c r="L21" s="30" t="s">
        <v>14</v>
      </c>
      <c r="M21" s="14" t="s">
        <v>16</v>
      </c>
    </row>
    <row r="22" spans="1:13" ht="15" x14ac:dyDescent="0.25">
      <c r="A22" s="31"/>
      <c r="B22" s="26">
        <f t="shared" si="7"/>
        <v>43362</v>
      </c>
      <c r="C22" s="7">
        <v>0.72916666666666663</v>
      </c>
      <c r="D22" s="27">
        <v>0.73611111111111116</v>
      </c>
      <c r="E22" s="7"/>
      <c r="F22" s="28"/>
      <c r="G22" s="28"/>
      <c r="H22" s="28"/>
      <c r="I22" s="28"/>
      <c r="J22" s="28"/>
      <c r="K22" s="29" t="str">
        <f>TEXT(HOUR((D22-C22)+(F22-E22)+(H22-G22)),"#0:")&amp;TEXT(MINUTE((D22-C22)+(F22-E22)+(H22-G22)),"00")</f>
        <v>0:10</v>
      </c>
      <c r="L22" s="30" t="s">
        <v>14</v>
      </c>
      <c r="M22" s="14" t="s">
        <v>10</v>
      </c>
    </row>
    <row r="23" spans="1:13" ht="15" x14ac:dyDescent="0.25">
      <c r="A23" s="32" t="str">
        <f>"YWeek "&amp;WEEKNUM(B24,2)</f>
        <v>YWeek 38</v>
      </c>
      <c r="B23" s="26">
        <f t="shared" si="7"/>
        <v>43363</v>
      </c>
      <c r="D23" s="27"/>
      <c r="E23" s="28"/>
      <c r="F23" s="28"/>
      <c r="K23" s="29" t="str">
        <f>TEXT(HOUR((D23-C23)+(F23-E23)+(H23-G23)),"#0:")&amp;TEXT(MINUTE((D23-C23)+(F23-E23)+(H23-G23)),"00")</f>
        <v>0:00</v>
      </c>
      <c r="L23" s="30"/>
      <c r="M23" s="4"/>
    </row>
    <row r="24" spans="1:13" ht="15" x14ac:dyDescent="0.25">
      <c r="A24" s="31"/>
      <c r="B24" s="26">
        <f t="shared" si="7"/>
        <v>43364</v>
      </c>
      <c r="D24" s="27"/>
      <c r="E24" s="28"/>
      <c r="F24" s="28"/>
      <c r="G24" s="28"/>
      <c r="H24" s="28"/>
      <c r="I24" s="28"/>
      <c r="J24" s="28"/>
      <c r="K24" s="29" t="str">
        <f t="shared" ref="K24" si="8">TEXT(HOUR((D24-C24)+(F24-E24)+(H24-G24)),"#0:")&amp;TEXT(MINUTE((D24-C24)+(F24-E24)+(H24-G24)),"00")</f>
        <v>0:00</v>
      </c>
      <c r="L24" s="30"/>
      <c r="M24" s="33"/>
    </row>
    <row r="25" spans="1:13" ht="15" x14ac:dyDescent="0.25">
      <c r="A25" s="31"/>
      <c r="B25" s="26">
        <f>B24+1</f>
        <v>43365</v>
      </c>
      <c r="D25" s="27"/>
      <c r="E25" s="28"/>
      <c r="F25" s="27"/>
      <c r="G25" s="28"/>
      <c r="H25" s="28"/>
      <c r="I25" s="28"/>
      <c r="J25" s="28"/>
      <c r="K25" s="29" t="str">
        <f>TEXT(HOUR((D25-C25)+(F25-E25)+(H25-G25)),"#0:")&amp;TEXT(MINUTE((D25-C25)+(F25-E25)+(H25-G25)),"00")</f>
        <v>0:00</v>
      </c>
      <c r="L25" s="30"/>
      <c r="M25" s="4"/>
    </row>
    <row r="26" spans="1:13" ht="15.75" thickBot="1" x14ac:dyDescent="0.3">
      <c r="A26" s="34"/>
      <c r="B26" s="35">
        <f>B25+1</f>
        <v>43366</v>
      </c>
      <c r="C26" s="36"/>
      <c r="D26" s="36"/>
      <c r="E26" s="36"/>
      <c r="F26" s="36"/>
      <c r="G26" s="36"/>
      <c r="H26" s="36"/>
      <c r="I26" s="36"/>
      <c r="J26" s="36"/>
      <c r="K26" s="37" t="str">
        <f>TEXT(HOUR((D26-C26)+(F26-E26)+(H26-G26)),"#0:")&amp;TEXT(MINUTE((D26-C26)+(F26-E26)+(H26-G26)),"00")</f>
        <v>0:00</v>
      </c>
      <c r="L26" s="38"/>
      <c r="M26" s="3"/>
    </row>
    <row r="27" spans="1:13" ht="15" x14ac:dyDescent="0.25">
      <c r="B27" s="30"/>
      <c r="C27" s="28"/>
      <c r="D27" s="28"/>
      <c r="E27" s="30"/>
      <c r="F27" s="30"/>
      <c r="G27" s="30"/>
      <c r="H27" s="30"/>
      <c r="I27" s="30"/>
      <c r="J27" s="30"/>
      <c r="K27" s="30">
        <f>ROUNDUP(HOUR(K22)+HOUR(K23)+HOUR(K24)+HOUR(K25)+HOUR(K26)+HOUR(K20)+HOUR(K21)+((MINUTE(K22)+MINUTE(K23)+MINUTE(K24)+MINUTE(K25)+MINUTE(K26)+MINUTE(K20)+MINUTE(K21))/60),2)</f>
        <v>8.67</v>
      </c>
      <c r="L27" s="30"/>
    </row>
    <row r="28" spans="1:13" ht="15.75" thickBot="1" x14ac:dyDescent="0.3"/>
    <row r="29" spans="1:13" ht="30" x14ac:dyDescent="0.25">
      <c r="A29" s="10" t="str">
        <f>"Week "&amp;RIGHT(A20,2)+1</f>
        <v>Week 4</v>
      </c>
      <c r="B29" s="21">
        <f>B26+1</f>
        <v>43367</v>
      </c>
      <c r="C29" s="22">
        <v>0.64583333333333337</v>
      </c>
      <c r="D29" s="22">
        <v>0.65625</v>
      </c>
      <c r="E29" s="23"/>
      <c r="F29" s="23"/>
      <c r="G29" s="24"/>
      <c r="H29" s="24"/>
      <c r="I29" s="24"/>
      <c r="J29" s="24"/>
      <c r="K29" s="25" t="str">
        <f t="shared" ref="K29:K30" si="9">TEXT(HOUR((D29-C29)+(F29-E29)+(H29-G29)),"#0:")&amp;TEXT(MINUTE((D29-C29)+(F29-E29)+(H29-G29)),"00")</f>
        <v>0:15</v>
      </c>
      <c r="L29" s="24" t="s">
        <v>14</v>
      </c>
      <c r="M29" s="11" t="s">
        <v>18</v>
      </c>
    </row>
    <row r="30" spans="1:13" ht="15" x14ac:dyDescent="0.25">
      <c r="A30" s="12" t="str">
        <f>TEXT(B35,"dd-mmm")</f>
        <v>30-Sep</v>
      </c>
      <c r="B30" s="26">
        <f t="shared" ref="B30:B33" si="10">B29+1</f>
        <v>43368</v>
      </c>
      <c r="D30" s="27"/>
      <c r="E30" s="28"/>
      <c r="F30" s="28"/>
      <c r="G30" s="28"/>
      <c r="H30" s="28"/>
      <c r="I30" s="28"/>
      <c r="J30" s="28"/>
      <c r="K30" s="29" t="str">
        <f t="shared" si="9"/>
        <v>0:00</v>
      </c>
      <c r="L30" s="30" t="s">
        <v>6</v>
      </c>
      <c r="M30" s="4"/>
    </row>
    <row r="31" spans="1:13" ht="15" x14ac:dyDescent="0.25">
      <c r="A31" s="31"/>
      <c r="B31" s="26">
        <f t="shared" si="10"/>
        <v>43369</v>
      </c>
      <c r="D31" s="27"/>
      <c r="E31" s="7"/>
      <c r="F31" s="28"/>
      <c r="G31" s="28"/>
      <c r="H31" s="28"/>
      <c r="I31" s="28"/>
      <c r="J31" s="28"/>
      <c r="K31" s="29" t="str">
        <f>TEXT(HOUR((D31-C31)+(F31-E31)+(H31-G31)),"#0:")&amp;TEXT(MINUTE((D31-C31)+(F31-E31)+(H31-G31)),"00")</f>
        <v>0:00</v>
      </c>
      <c r="L31" s="30" t="s">
        <v>6</v>
      </c>
      <c r="M31" s="4"/>
    </row>
    <row r="32" spans="1:13" ht="15" x14ac:dyDescent="0.25">
      <c r="A32" s="32" t="str">
        <f>"YWeek "&amp;WEEKNUM(B33,2)</f>
        <v>YWeek 39</v>
      </c>
      <c r="B32" s="26">
        <f t="shared" si="10"/>
        <v>43370</v>
      </c>
      <c r="C32" s="7">
        <v>0.70833333333333337</v>
      </c>
      <c r="D32" s="27">
        <v>0.99930555555555556</v>
      </c>
      <c r="E32" s="7"/>
      <c r="F32" s="28"/>
      <c r="G32" s="39"/>
      <c r="H32" s="28"/>
      <c r="I32" s="28"/>
      <c r="J32" s="28"/>
      <c r="K32" s="29" t="str">
        <f>TEXT(HOUR((D32-C32)+(F32-E32)+(H32-G32)),"#0:")&amp;TEXT(MINUTE((D32-C32)+(F32-E32)+(H32-G32)),"00")</f>
        <v>6:59</v>
      </c>
      <c r="L32" s="30" t="s">
        <v>6</v>
      </c>
      <c r="M32" s="4" t="s">
        <v>19</v>
      </c>
    </row>
    <row r="33" spans="1:13" ht="15" x14ac:dyDescent="0.25">
      <c r="A33" s="31"/>
      <c r="B33" s="26">
        <f t="shared" si="10"/>
        <v>43371</v>
      </c>
      <c r="C33" s="7">
        <v>0</v>
      </c>
      <c r="D33" s="27">
        <v>0.11180555555555556</v>
      </c>
      <c r="E33" s="28"/>
      <c r="F33" s="28"/>
      <c r="G33" s="28"/>
      <c r="H33" s="28"/>
      <c r="I33" s="28"/>
      <c r="J33" s="28"/>
      <c r="K33" s="29" t="str">
        <f t="shared" ref="K33" si="11">TEXT(HOUR((D33-C33)+(F33-E33)+(H33-G33)),"#0:")&amp;TEXT(MINUTE((D33-C33)+(F33-E33)+(H33-G33)),"00")</f>
        <v>2:41</v>
      </c>
      <c r="L33" s="30" t="s">
        <v>6</v>
      </c>
      <c r="M33" s="4" t="s">
        <v>19</v>
      </c>
    </row>
    <row r="34" spans="1:13" ht="15" x14ac:dyDescent="0.25">
      <c r="A34" s="31"/>
      <c r="B34" s="26">
        <f>B33+1</f>
        <v>43372</v>
      </c>
      <c r="D34" s="27"/>
      <c r="E34" s="28"/>
      <c r="F34" s="27"/>
      <c r="G34" s="28"/>
      <c r="H34" s="28"/>
      <c r="I34" s="28"/>
      <c r="J34" s="28"/>
      <c r="K34" s="29" t="str">
        <f>TEXT(HOUR((D34-C34)+(F34-E34)+(H34-G34)),"#0:")&amp;TEXT(MINUTE((D34-C34)+(F34-E34)+(H34-G34)),"00")</f>
        <v>0:00</v>
      </c>
      <c r="L34" s="30" t="s">
        <v>6</v>
      </c>
      <c r="M34" s="4"/>
    </row>
    <row r="35" spans="1:13" ht="15.75" thickBot="1" x14ac:dyDescent="0.3">
      <c r="A35" s="34"/>
      <c r="B35" s="35">
        <f>B34+1</f>
        <v>43373</v>
      </c>
      <c r="C35" s="36"/>
      <c r="D35" s="36"/>
      <c r="E35" s="36"/>
      <c r="F35" s="36"/>
      <c r="G35" s="36"/>
      <c r="H35" s="36"/>
      <c r="I35" s="36"/>
      <c r="J35" s="36"/>
      <c r="K35" s="37" t="str">
        <f>TEXT(HOUR((D35-C35)+(F35-E35)+(H35-G35)),"#0:")&amp;TEXT(MINUTE((D35-C35)+(F35-E35)+(H35-G35)),"00")</f>
        <v>0:00</v>
      </c>
      <c r="L35" s="38"/>
      <c r="M35" s="3"/>
    </row>
    <row r="36" spans="1:13" ht="15" x14ac:dyDescent="0.25">
      <c r="B36" s="30"/>
      <c r="C36" s="28"/>
      <c r="D36" s="28"/>
      <c r="E36" s="30"/>
      <c r="F36" s="30"/>
      <c r="G36" s="30"/>
      <c r="H36" s="30"/>
      <c r="I36" s="30"/>
      <c r="J36" s="30"/>
      <c r="K36" s="30">
        <f>ROUNDUP(HOUR(K31)+HOUR(K32)+HOUR(K33)+HOUR(K34)+HOUR(K35)+HOUR(K29)+HOUR(K30)+((MINUTE(K31)+MINUTE(K32)+MINUTE(K33)+MINUTE(K34)+MINUTE(K35)+MINUTE(K29)+MINUTE(K30))/60),2)</f>
        <v>9.92</v>
      </c>
      <c r="L36" s="30"/>
    </row>
    <row r="37" spans="1:13" ht="15.75" thickBot="1" x14ac:dyDescent="0.3"/>
    <row r="38" spans="1:13" ht="15" x14ac:dyDescent="0.25">
      <c r="A38" s="10" t="str">
        <f>"Week "&amp;RIGHT(A29,2)+1</f>
        <v>Week 5</v>
      </c>
      <c r="B38" s="21">
        <f>B35+1</f>
        <v>43374</v>
      </c>
      <c r="C38" s="22">
        <v>0.64583333333333337</v>
      </c>
      <c r="D38" s="22">
        <v>0.65625</v>
      </c>
      <c r="E38" s="23"/>
      <c r="F38" s="23"/>
      <c r="G38" s="24"/>
      <c r="H38" s="24"/>
      <c r="I38" s="24"/>
      <c r="J38" s="24"/>
      <c r="K38" s="25" t="str">
        <f t="shared" ref="K38:K39" si="12">TEXT(HOUR((D38-C38)+(F38-E38)+(H38-G38)),"#0:")&amp;TEXT(MINUTE((D38-C38)+(F38-E38)+(H38-G38)),"00")</f>
        <v>0:15</v>
      </c>
      <c r="L38" s="24" t="s">
        <v>6</v>
      </c>
      <c r="M38" s="11" t="s">
        <v>23</v>
      </c>
    </row>
    <row r="39" spans="1:13" ht="15" x14ac:dyDescent="0.25">
      <c r="A39" s="12" t="str">
        <f>TEXT(B44,"dd-mmm")</f>
        <v>07-Oct</v>
      </c>
      <c r="B39" s="26">
        <f t="shared" ref="B39:B42" si="13">B38+1</f>
        <v>43375</v>
      </c>
      <c r="D39" s="27"/>
      <c r="E39" s="28"/>
      <c r="F39" s="28"/>
      <c r="G39" s="28"/>
      <c r="H39" s="28"/>
      <c r="I39" s="28"/>
      <c r="J39" s="28"/>
      <c r="K39" s="29" t="str">
        <f t="shared" si="12"/>
        <v>0:00</v>
      </c>
      <c r="L39" s="30" t="s">
        <v>6</v>
      </c>
      <c r="M39" s="4"/>
    </row>
    <row r="40" spans="1:13" ht="15" x14ac:dyDescent="0.25">
      <c r="A40" s="31"/>
      <c r="B40" s="26">
        <f t="shared" si="13"/>
        <v>43376</v>
      </c>
      <c r="D40" s="27"/>
      <c r="E40" s="28"/>
      <c r="F40" s="28"/>
      <c r="G40" s="28"/>
      <c r="H40" s="28"/>
      <c r="I40" s="28"/>
      <c r="J40" s="28"/>
      <c r="K40" s="29" t="str">
        <f>TEXT(HOUR((D40-C40)+(F40-E40)+(H40-G40)),"#0:")&amp;TEXT(MINUTE((D40-C40)+(F40-E40)+(H40-G40)),"00")</f>
        <v>0:00</v>
      </c>
      <c r="L40" s="30" t="s">
        <v>6</v>
      </c>
      <c r="M40" s="4"/>
    </row>
    <row r="41" spans="1:13" ht="15" x14ac:dyDescent="0.25">
      <c r="A41" s="32" t="str">
        <f>"YWeek "&amp;WEEKNUM(B42,2)</f>
        <v>YWeek 40</v>
      </c>
      <c r="B41" s="26">
        <f t="shared" si="13"/>
        <v>43377</v>
      </c>
      <c r="D41" s="28"/>
      <c r="E41" s="7"/>
      <c r="F41" s="28"/>
      <c r="G41" s="39"/>
      <c r="H41" s="28"/>
      <c r="I41" s="28"/>
      <c r="J41" s="28"/>
      <c r="K41" s="29" t="str">
        <f>TEXT(HOUR((D41-C41)+(F41-E41)+(H41-G41)),"#0:")&amp;TEXT(MINUTE((D41-C41)+(F41-E41)+(H41-G41)),"00")</f>
        <v>0:00</v>
      </c>
      <c r="L41" s="30" t="s">
        <v>6</v>
      </c>
      <c r="M41" s="4"/>
    </row>
    <row r="42" spans="1:13" ht="15" x14ac:dyDescent="0.25">
      <c r="A42" s="31"/>
      <c r="B42" s="26">
        <f t="shared" si="13"/>
        <v>43378</v>
      </c>
      <c r="D42" s="27"/>
      <c r="E42" s="28"/>
      <c r="F42" s="28"/>
      <c r="G42" s="28"/>
      <c r="H42" s="28"/>
      <c r="I42" s="28"/>
      <c r="J42" s="28"/>
      <c r="K42" s="29" t="str">
        <f t="shared" ref="K42" si="14">TEXT(HOUR((D42-C42)+(F42-E42)+(H42-G42)),"#0:")&amp;TEXT(MINUTE((D42-C42)+(F42-E42)+(H42-G42)),"00")</f>
        <v>0:00</v>
      </c>
      <c r="L42" s="30" t="s">
        <v>6</v>
      </c>
      <c r="M42" s="33"/>
    </row>
    <row r="43" spans="1:13" ht="15" x14ac:dyDescent="0.25">
      <c r="A43" s="31"/>
      <c r="B43" s="26">
        <f>B42+1</f>
        <v>43379</v>
      </c>
      <c r="D43" s="27"/>
      <c r="E43" s="28"/>
      <c r="F43" s="27"/>
      <c r="G43" s="28"/>
      <c r="H43" s="28"/>
      <c r="I43" s="28"/>
      <c r="J43" s="28"/>
      <c r="K43" s="29" t="str">
        <f>TEXT(HOUR((D43-C43)+(F43-E43)+(H43-G43)),"#0:")&amp;TEXT(MINUTE((D43-C43)+(F43-E43)+(H43-G43)),"00")</f>
        <v>0:00</v>
      </c>
      <c r="L43" s="30" t="s">
        <v>6</v>
      </c>
      <c r="M43" s="4"/>
    </row>
    <row r="44" spans="1:13" ht="15.75" thickBot="1" x14ac:dyDescent="0.3">
      <c r="A44" s="34"/>
      <c r="B44" s="35">
        <f>B43+1</f>
        <v>43380</v>
      </c>
      <c r="C44" s="36"/>
      <c r="D44" s="36"/>
      <c r="E44" s="36"/>
      <c r="F44" s="36"/>
      <c r="G44" s="36"/>
      <c r="H44" s="36"/>
      <c r="I44" s="36"/>
      <c r="J44" s="36"/>
      <c r="K44" s="37" t="str">
        <f>TEXT(HOUR((D44-C44)+(F44-E44)+(H44-G44)),"#0:")&amp;TEXT(MINUTE((D44-C44)+(F44-E44)+(H44-G44)),"00")</f>
        <v>0:00</v>
      </c>
      <c r="L44" s="38"/>
      <c r="M44" s="3"/>
    </row>
    <row r="45" spans="1:13" ht="15" x14ac:dyDescent="0.25">
      <c r="B45" s="30"/>
      <c r="C45" s="28"/>
      <c r="D45" s="28"/>
      <c r="E45" s="30"/>
      <c r="F45" s="30"/>
      <c r="G45" s="30"/>
      <c r="H45" s="30"/>
      <c r="I45" s="30"/>
      <c r="J45" s="30"/>
      <c r="K45" s="30">
        <f>ROUNDUP(HOUR(K40)+HOUR(K41)+HOUR(K42)+HOUR(K43)+HOUR(K44)+HOUR(K38)+HOUR(K39)+((MINUTE(K40)+MINUTE(K41)+MINUTE(K42)+MINUTE(K43)+MINUTE(K44)+MINUTE(K38)+MINUTE(K39))/60),2)</f>
        <v>0.25</v>
      </c>
      <c r="L45" s="30"/>
    </row>
    <row r="46" spans="1:13" ht="15.75" thickBot="1" x14ac:dyDescent="0.3"/>
    <row r="47" spans="1:13" ht="15" x14ac:dyDescent="0.25">
      <c r="A47" s="10" t="str">
        <f>"Week "&amp;RIGHT(A38,2)+1</f>
        <v>Week 6</v>
      </c>
      <c r="B47" s="21">
        <f>B44+1</f>
        <v>43381</v>
      </c>
      <c r="C47" s="22">
        <v>0.64583333333333337</v>
      </c>
      <c r="D47" s="22">
        <v>0.65625</v>
      </c>
      <c r="E47" s="23"/>
      <c r="F47" s="23"/>
      <c r="G47" s="24"/>
      <c r="H47" s="24"/>
      <c r="I47" s="24"/>
      <c r="J47" s="24"/>
      <c r="K47" s="25" t="str">
        <f t="shared" ref="K47:K48" si="15">TEXT(HOUR((D47-C47)+(F47-E47)+(H47-G47)),"#0:")&amp;TEXT(MINUTE((D47-C47)+(F47-E47)+(H47-G47)),"00")</f>
        <v>0:15</v>
      </c>
      <c r="L47" s="24" t="s">
        <v>14</v>
      </c>
      <c r="M47" s="15" t="s">
        <v>22</v>
      </c>
    </row>
    <row r="48" spans="1:13" ht="15" x14ac:dyDescent="0.25">
      <c r="A48" s="12" t="str">
        <f>TEXT(B53,"dd-mmm")</f>
        <v>14-Oct</v>
      </c>
      <c r="B48" s="26">
        <f t="shared" ref="B48:B51" si="16">B47+1</f>
        <v>43382</v>
      </c>
      <c r="D48" s="27"/>
      <c r="E48" s="28"/>
      <c r="F48" s="28"/>
      <c r="G48" s="28"/>
      <c r="H48" s="28"/>
      <c r="I48" s="28"/>
      <c r="J48" s="28"/>
      <c r="K48" s="29" t="str">
        <f t="shared" si="15"/>
        <v>0:00</v>
      </c>
      <c r="L48" s="30" t="s">
        <v>6</v>
      </c>
      <c r="M48" s="4"/>
    </row>
    <row r="49" spans="1:13" ht="15" x14ac:dyDescent="0.25">
      <c r="A49" s="31"/>
      <c r="B49" s="26">
        <f t="shared" si="16"/>
        <v>43383</v>
      </c>
      <c r="C49" s="7">
        <v>0.64583333333333337</v>
      </c>
      <c r="D49" s="27">
        <v>0.65625</v>
      </c>
      <c r="E49" s="28"/>
      <c r="F49" s="28"/>
      <c r="G49" s="28"/>
      <c r="H49" s="28"/>
      <c r="I49" s="28"/>
      <c r="J49" s="28"/>
      <c r="K49" s="29" t="str">
        <f>TEXT(HOUR((D49-C49)+(F49-E49)+(H49-G49)),"#0:")&amp;TEXT(MINUTE((D49-C49)+(F49-E49)+(H49-G49)),"00")</f>
        <v>0:15</v>
      </c>
      <c r="L49" s="30" t="s">
        <v>14</v>
      </c>
      <c r="M49" s="4" t="s">
        <v>21</v>
      </c>
    </row>
    <row r="50" spans="1:13" ht="15" x14ac:dyDescent="0.25">
      <c r="A50" s="32" t="str">
        <f>"YWeek "&amp;WEEKNUM(B51,2)</f>
        <v>YWeek 41</v>
      </c>
      <c r="B50" s="26">
        <f t="shared" si="16"/>
        <v>43384</v>
      </c>
      <c r="D50" s="28"/>
      <c r="E50" s="7"/>
      <c r="F50" s="28"/>
      <c r="G50" s="39"/>
      <c r="H50" s="28"/>
      <c r="I50" s="28"/>
      <c r="J50" s="28"/>
      <c r="K50" s="29" t="str">
        <f>TEXT(HOUR((D50-C50)+(F50-E50)+(H50-G50)),"#0:")&amp;TEXT(MINUTE((D50-C50)+(F50-E50)+(H50-G50)),"00")</f>
        <v>0:00</v>
      </c>
      <c r="L50" s="30" t="s">
        <v>6</v>
      </c>
      <c r="M50" s="4"/>
    </row>
    <row r="51" spans="1:13" ht="15" x14ac:dyDescent="0.25">
      <c r="A51" s="31"/>
      <c r="B51" s="26">
        <f t="shared" si="16"/>
        <v>43385</v>
      </c>
      <c r="C51" s="7">
        <v>0.875</v>
      </c>
      <c r="D51" s="27">
        <v>0.99305555555555547</v>
      </c>
      <c r="E51" s="28"/>
      <c r="F51" s="28"/>
      <c r="G51" s="28"/>
      <c r="H51" s="28"/>
      <c r="I51" s="28"/>
      <c r="J51" s="28"/>
      <c r="K51" s="29" t="str">
        <f t="shared" ref="K51" si="17">TEXT(HOUR((D51-C51)+(F51-E51)+(H51-G51)),"#0:")&amp;TEXT(MINUTE((D51-C51)+(F51-E51)+(H51-G51)),"00")</f>
        <v>2:50</v>
      </c>
      <c r="L51" s="30" t="s">
        <v>6</v>
      </c>
      <c r="M51" s="33" t="s">
        <v>24</v>
      </c>
    </row>
    <row r="52" spans="1:13" ht="15" x14ac:dyDescent="0.25">
      <c r="A52" s="31"/>
      <c r="B52" s="26">
        <f>B51+1</f>
        <v>43386</v>
      </c>
      <c r="C52" s="7">
        <v>0.39583333333333331</v>
      </c>
      <c r="D52" s="27">
        <v>0.48958333333333331</v>
      </c>
      <c r="E52" s="28">
        <v>0.75</v>
      </c>
      <c r="F52" s="27">
        <v>0.99930555555555556</v>
      </c>
      <c r="G52" s="28"/>
      <c r="H52" s="28"/>
      <c r="I52" s="28"/>
      <c r="J52" s="28"/>
      <c r="K52" s="29" t="str">
        <f>TEXT(HOUR((D52-C52)+(F52-E52)+(H52-G52)),"#0:")&amp;TEXT(MINUTE((D52-C52)+(F52-E52)+(H52-G52)),"00")</f>
        <v>8:14</v>
      </c>
      <c r="L52" s="30" t="s">
        <v>6</v>
      </c>
      <c r="M52" s="4" t="s">
        <v>25</v>
      </c>
    </row>
    <row r="53" spans="1:13" ht="15.75" thickBot="1" x14ac:dyDescent="0.3">
      <c r="A53" s="34"/>
      <c r="B53" s="35">
        <f>B52+1</f>
        <v>43387</v>
      </c>
      <c r="C53" s="36">
        <v>0</v>
      </c>
      <c r="D53" s="36">
        <v>4.1666666666666664E-2</v>
      </c>
      <c r="E53" s="36">
        <v>0.41666666666666669</v>
      </c>
      <c r="F53" s="36">
        <v>0.625</v>
      </c>
      <c r="G53" s="36">
        <v>0.72916666666666663</v>
      </c>
      <c r="H53" s="36">
        <v>0.99930555555555556</v>
      </c>
      <c r="I53" s="36"/>
      <c r="J53" s="36"/>
      <c r="K53" s="37" t="str">
        <f>TEXT(HOUR((D53-C53)+(F53-E53)+(H53-G53)),"#0:")&amp;TEXT(MINUTE((D53-C53)+(F53-E53)+(H53-G53)),"00")</f>
        <v>12:29</v>
      </c>
      <c r="L53" s="38" t="s">
        <v>6</v>
      </c>
      <c r="M53" s="3" t="s">
        <v>26</v>
      </c>
    </row>
    <row r="54" spans="1:13" ht="15" x14ac:dyDescent="0.25">
      <c r="B54" s="30"/>
      <c r="C54" s="28"/>
      <c r="D54" s="28"/>
      <c r="E54" s="30"/>
      <c r="F54" s="30"/>
      <c r="G54" s="30"/>
      <c r="H54" s="30"/>
      <c r="I54" s="30"/>
      <c r="J54" s="30"/>
      <c r="K54" s="30">
        <f>ROUNDUP(HOUR(K49)+HOUR(K50)+HOUR(K51)+HOUR(K52)+HOUR(K53)+HOUR(K47)+HOUR(K48)+((MINUTE(K49)+MINUTE(K50)+MINUTE(K51)+MINUTE(K52)+MINUTE(K53)+MINUTE(K47)+MINUTE(K48))/60),2)</f>
        <v>24.05</v>
      </c>
      <c r="L54" s="30"/>
    </row>
    <row r="55" spans="1:13" ht="15.75" thickBot="1" x14ac:dyDescent="0.3"/>
    <row r="56" spans="1:13" ht="15" x14ac:dyDescent="0.25">
      <c r="A56" s="10" t="str">
        <f>"Week "&amp;RIGHT(A47,2)+1</f>
        <v>Week 7</v>
      </c>
      <c r="B56" s="21">
        <f>B53+1</f>
        <v>43388</v>
      </c>
      <c r="C56" s="22">
        <v>0.83333333333333337</v>
      </c>
      <c r="D56" s="22">
        <v>0.98958333333333337</v>
      </c>
      <c r="E56" s="23"/>
      <c r="F56" s="23"/>
      <c r="G56" s="24"/>
      <c r="H56" s="24"/>
      <c r="I56" s="24"/>
      <c r="J56" s="24"/>
      <c r="K56" s="25" t="str">
        <f t="shared" ref="K56:K57" si="18">TEXT(HOUR((D56-C56)+(F56-E56)+(H56-G56)),"#0:")&amp;TEXT(MINUTE((D56-C56)+(F56-E56)+(H56-G56)),"00")</f>
        <v>3:45</v>
      </c>
      <c r="L56" s="24" t="s">
        <v>6</v>
      </c>
      <c r="M56" s="11" t="s">
        <v>27</v>
      </c>
    </row>
    <row r="57" spans="1:13" ht="15" x14ac:dyDescent="0.25">
      <c r="A57" s="12" t="str">
        <f>TEXT(B62,"dd-mmm")</f>
        <v>21-Oct</v>
      </c>
      <c r="B57" s="26">
        <f t="shared" ref="B57:B60" si="19">B56+1</f>
        <v>43389</v>
      </c>
      <c r="D57" s="27"/>
      <c r="E57" s="28"/>
      <c r="F57" s="28"/>
      <c r="G57" s="28"/>
      <c r="H57" s="28"/>
      <c r="I57" s="28"/>
      <c r="J57" s="28"/>
      <c r="K57" s="29" t="str">
        <f t="shared" si="18"/>
        <v>0:00</v>
      </c>
      <c r="L57" s="30" t="s">
        <v>6</v>
      </c>
      <c r="M57" s="4"/>
    </row>
    <row r="58" spans="1:13" ht="15" x14ac:dyDescent="0.25">
      <c r="A58" s="31"/>
      <c r="B58" s="26">
        <f t="shared" si="19"/>
        <v>43390</v>
      </c>
      <c r="D58" s="27"/>
      <c r="E58" s="28"/>
      <c r="F58" s="28"/>
      <c r="G58" s="28"/>
      <c r="H58" s="28"/>
      <c r="I58" s="28"/>
      <c r="J58" s="28"/>
      <c r="K58" s="29" t="str">
        <f>TEXT(HOUR((D58-C58)+(F58-E58)+(H58-G58)),"#0:")&amp;TEXT(MINUTE((D58-C58)+(F58-E58)+(H58-G58)),"00")</f>
        <v>0:00</v>
      </c>
      <c r="L58" s="30" t="s">
        <v>6</v>
      </c>
      <c r="M58" s="4"/>
    </row>
    <row r="59" spans="1:13" ht="15" x14ac:dyDescent="0.25">
      <c r="A59" s="32" t="str">
        <f>"YWeek "&amp;WEEKNUM(B60,2)</f>
        <v>YWeek 42</v>
      </c>
      <c r="B59" s="26">
        <f t="shared" si="19"/>
        <v>43391</v>
      </c>
      <c r="D59" s="28"/>
      <c r="E59" s="7"/>
      <c r="F59" s="28"/>
      <c r="G59" s="39"/>
      <c r="H59" s="28"/>
      <c r="I59" s="28"/>
      <c r="J59" s="28"/>
      <c r="K59" s="29" t="str">
        <f>TEXT(HOUR((D59-C59)+(F59-E59)+(H59-G59)),"#0:")&amp;TEXT(MINUTE((D59-C59)+(F59-E59)+(H59-G59)),"00")</f>
        <v>0:00</v>
      </c>
      <c r="L59" s="30" t="s">
        <v>6</v>
      </c>
      <c r="M59" s="4"/>
    </row>
    <row r="60" spans="1:13" ht="15" x14ac:dyDescent="0.25">
      <c r="A60" s="31"/>
      <c r="B60" s="26">
        <f t="shared" si="19"/>
        <v>43392</v>
      </c>
      <c r="D60" s="27"/>
      <c r="E60" s="28"/>
      <c r="F60" s="28"/>
      <c r="G60" s="28"/>
      <c r="H60" s="28"/>
      <c r="I60" s="28"/>
      <c r="J60" s="28"/>
      <c r="K60" s="29" t="str">
        <f t="shared" ref="K60" si="20">TEXT(HOUR((D60-C60)+(F60-E60)+(H60-G60)),"#0:")&amp;TEXT(MINUTE((D60-C60)+(F60-E60)+(H60-G60)),"00")</f>
        <v>0:00</v>
      </c>
      <c r="L60" s="30" t="s">
        <v>6</v>
      </c>
      <c r="M60" s="33"/>
    </row>
    <row r="61" spans="1:13" ht="15" x14ac:dyDescent="0.25">
      <c r="A61" s="31"/>
      <c r="B61" s="26">
        <f>B60+1</f>
        <v>43393</v>
      </c>
      <c r="D61" s="27"/>
      <c r="E61" s="28"/>
      <c r="F61" s="27"/>
      <c r="G61" s="28"/>
      <c r="H61" s="28"/>
      <c r="I61" s="28"/>
      <c r="J61" s="28"/>
      <c r="K61" s="29" t="str">
        <f>TEXT(HOUR((D61-C61)+(F61-E61)+(H61-G61)),"#0:")&amp;TEXT(MINUTE((D61-C61)+(F61-E61)+(H61-G61)),"00")</f>
        <v>0:00</v>
      </c>
      <c r="L61" s="30" t="s">
        <v>6</v>
      </c>
      <c r="M61" s="4"/>
    </row>
    <row r="62" spans="1:13" ht="15.75" thickBot="1" x14ac:dyDescent="0.3">
      <c r="A62" s="34"/>
      <c r="B62" s="35">
        <f>B61+1</f>
        <v>43394</v>
      </c>
      <c r="C62" s="36">
        <v>0.57291666666666663</v>
      </c>
      <c r="D62" s="36">
        <v>0.75</v>
      </c>
      <c r="E62" s="36">
        <v>0.8125</v>
      </c>
      <c r="F62" s="36">
        <v>0.99930555555555556</v>
      </c>
      <c r="G62" s="36">
        <v>0</v>
      </c>
      <c r="H62" s="36">
        <v>0.11666666666666665</v>
      </c>
      <c r="I62" s="36"/>
      <c r="J62" s="36"/>
      <c r="K62" s="37" t="str">
        <f>TEXT(HOUR((D62-C62)+(F62-E62)+(H62-G62)),"#0:")&amp;TEXT(MINUTE((D62-C62)+(F62-E62)+(H62-G62)),"00")</f>
        <v>11:32</v>
      </c>
      <c r="L62" s="38" t="s">
        <v>6</v>
      </c>
      <c r="M62" s="3"/>
    </row>
    <row r="63" spans="1:13" ht="15" x14ac:dyDescent="0.25">
      <c r="B63" s="30"/>
      <c r="C63" s="28"/>
      <c r="D63" s="28"/>
      <c r="E63" s="30"/>
      <c r="F63" s="30"/>
      <c r="G63" s="30"/>
      <c r="H63" s="30"/>
      <c r="I63" s="30"/>
      <c r="J63" s="30"/>
      <c r="K63" s="30">
        <f>ROUNDUP(HOUR(K58)+HOUR(K59)+HOUR(K60)+HOUR(K61)+HOUR(K62)+HOUR(K56)+HOUR(K57)+((MINUTE(K58)+MINUTE(K59)+MINUTE(K60)+MINUTE(K61)+MINUTE(K62)+MINUTE(K56)+MINUTE(K57))/60),2)</f>
        <v>15.29</v>
      </c>
      <c r="L63" s="30"/>
    </row>
    <row r="64" spans="1:13" ht="15.75" thickBot="1" x14ac:dyDescent="0.3"/>
    <row r="65" spans="1:13" ht="30" x14ac:dyDescent="0.25">
      <c r="A65" s="10" t="str">
        <f>"Week "&amp;RIGHT(A56,2)+1</f>
        <v>Week 8</v>
      </c>
      <c r="B65" s="21">
        <f>B62+1</f>
        <v>43395</v>
      </c>
      <c r="C65" s="22"/>
      <c r="D65" s="22"/>
      <c r="E65" s="23"/>
      <c r="F65" s="23"/>
      <c r="G65" s="24"/>
      <c r="H65" s="24"/>
      <c r="I65" s="24"/>
      <c r="J65" s="24"/>
      <c r="K65" s="25" t="str">
        <f t="shared" ref="K65:K66" si="21">TEXT(HOUR((D65-C65)+(F65-E65)+(H65-G65)),"#0:")&amp;TEXT(MINUTE((D65-C65)+(F65-E65)+(H65-G65)),"00")</f>
        <v>0:00</v>
      </c>
      <c r="L65" s="24" t="s">
        <v>6</v>
      </c>
      <c r="M65" s="11" t="s">
        <v>28</v>
      </c>
    </row>
    <row r="66" spans="1:13" ht="15" x14ac:dyDescent="0.25">
      <c r="A66" s="12" t="str">
        <f>TEXT(B71,"dd-mmm")</f>
        <v>28-Oct</v>
      </c>
      <c r="B66" s="26">
        <f t="shared" ref="B66:B69" si="22">B65+1</f>
        <v>43396</v>
      </c>
      <c r="C66" s="7">
        <v>2.0833333333333332E-2</v>
      </c>
      <c r="D66" s="27">
        <v>0.20833333333333334</v>
      </c>
      <c r="E66" s="28"/>
      <c r="F66" s="28"/>
      <c r="G66" s="28"/>
      <c r="H66" s="28"/>
      <c r="I66" s="28"/>
      <c r="J66" s="28"/>
      <c r="K66" s="29" t="str">
        <f t="shared" si="21"/>
        <v>4:30</v>
      </c>
      <c r="L66" s="30" t="s">
        <v>6</v>
      </c>
      <c r="M66" s="4" t="s">
        <v>29</v>
      </c>
    </row>
    <row r="67" spans="1:13" ht="15" x14ac:dyDescent="0.25">
      <c r="A67" s="31"/>
      <c r="B67" s="26">
        <f t="shared" si="22"/>
        <v>43397</v>
      </c>
      <c r="D67" s="27"/>
      <c r="E67" s="28"/>
      <c r="F67" s="28"/>
      <c r="G67" s="28"/>
      <c r="H67" s="28"/>
      <c r="I67" s="28"/>
      <c r="J67" s="28"/>
      <c r="K67" s="29" t="str">
        <f>TEXT(HOUR((D67-C67)+(F67-E67)+(H67-G67)),"#0:")&amp;TEXT(MINUTE((D67-C67)+(F67-E67)+(H67-G67)),"00")</f>
        <v>0:00</v>
      </c>
      <c r="L67" s="30" t="s">
        <v>6</v>
      </c>
      <c r="M67" s="4"/>
    </row>
    <row r="68" spans="1:13" ht="15" x14ac:dyDescent="0.25">
      <c r="A68" s="32" t="str">
        <f>"YWeek "&amp;WEEKNUM(B69,2)</f>
        <v>YWeek 43</v>
      </c>
      <c r="B68" s="26">
        <f t="shared" si="22"/>
        <v>43398</v>
      </c>
      <c r="D68" s="28"/>
      <c r="E68" s="7"/>
      <c r="F68" s="28"/>
      <c r="G68" s="39"/>
      <c r="H68" s="28"/>
      <c r="I68" s="28"/>
      <c r="J68" s="28"/>
      <c r="K68" s="29" t="str">
        <f>TEXT(HOUR((D68-C68)+(F68-E68)+(H68-G68)),"#0:")&amp;TEXT(MINUTE((D68-C68)+(F68-E68)+(H68-G68)),"00")</f>
        <v>0:00</v>
      </c>
      <c r="L68" s="30" t="s">
        <v>6</v>
      </c>
      <c r="M68" s="4"/>
    </row>
    <row r="69" spans="1:13" ht="15" x14ac:dyDescent="0.25">
      <c r="A69" s="31"/>
      <c r="B69" s="26">
        <f t="shared" si="22"/>
        <v>43399</v>
      </c>
      <c r="D69" s="27"/>
      <c r="E69" s="28"/>
      <c r="F69" s="28"/>
      <c r="G69" s="28"/>
      <c r="H69" s="28"/>
      <c r="I69" s="28"/>
      <c r="J69" s="28"/>
      <c r="K69" s="29" t="str">
        <f t="shared" ref="K69" si="23">TEXT(HOUR((D69-C69)+(F69-E69)+(H69-G69)),"#0:")&amp;TEXT(MINUTE((D69-C69)+(F69-E69)+(H69-G69)),"00")</f>
        <v>0:00</v>
      </c>
      <c r="L69" s="30" t="s">
        <v>6</v>
      </c>
      <c r="M69" s="33"/>
    </row>
    <row r="70" spans="1:13" ht="15" x14ac:dyDescent="0.25">
      <c r="A70" s="31"/>
      <c r="B70" s="26">
        <f>B69+1</f>
        <v>43400</v>
      </c>
      <c r="C70" s="7">
        <v>0.79166666666666663</v>
      </c>
      <c r="D70" s="27">
        <v>0.99930555555555556</v>
      </c>
      <c r="E70" s="28"/>
      <c r="F70" s="27"/>
      <c r="G70" s="28"/>
      <c r="H70" s="28"/>
      <c r="I70" s="28"/>
      <c r="J70" s="28"/>
      <c r="K70" s="29" t="str">
        <f>TEXT(HOUR((D70-C70)+(F70-E70)+(H70-G70)),"#0:")&amp;TEXT(MINUTE((D70-C70)+(F70-E70)+(H70-G70)),"00")</f>
        <v>4:59</v>
      </c>
      <c r="L70" s="30" t="s">
        <v>6</v>
      </c>
      <c r="M70" s="4" t="s">
        <v>30</v>
      </c>
    </row>
    <row r="71" spans="1:13" ht="15.75" thickBot="1" x14ac:dyDescent="0.3">
      <c r="A71" s="34"/>
      <c r="B71" s="35">
        <f>B70+1</f>
        <v>43401</v>
      </c>
      <c r="C71" s="36">
        <v>0</v>
      </c>
      <c r="D71" s="36">
        <v>6.25E-2</v>
      </c>
      <c r="E71" s="36">
        <v>0.41666666666666669</v>
      </c>
      <c r="F71" s="36">
        <v>0.70833333333333337</v>
      </c>
      <c r="G71" s="36">
        <v>0.875</v>
      </c>
      <c r="H71" s="36">
        <v>0.99930555555555556</v>
      </c>
      <c r="I71" s="36"/>
      <c r="J71" s="36"/>
      <c r="K71" s="37" t="str">
        <f>TEXT(HOUR((D71-C71)+(F71-E71)+(H71-G71)),"#0:")&amp;TEXT(MINUTE((D71-C71)+(F71-E71)+(H71-G71)),"00")</f>
        <v>11:29</v>
      </c>
      <c r="L71" s="38" t="s">
        <v>6</v>
      </c>
      <c r="M71" s="3" t="s">
        <v>31</v>
      </c>
    </row>
    <row r="72" spans="1:13" ht="15" x14ac:dyDescent="0.25">
      <c r="B72" s="30"/>
      <c r="C72" s="28"/>
      <c r="D72" s="28"/>
      <c r="E72" s="30"/>
      <c r="F72" s="30"/>
      <c r="G72" s="30"/>
      <c r="H72" s="30"/>
      <c r="I72" s="30"/>
      <c r="J72" s="30"/>
      <c r="K72" s="30">
        <f>ROUNDUP(HOUR(K67)+HOUR(K68)+HOUR(K69)+HOUR(K70)+HOUR(K71)+HOUR(K65)+HOUR(K66)+((MINUTE(K67)+MINUTE(K68)+MINUTE(K69)+MINUTE(K70)+MINUTE(K71)+MINUTE(K65)+MINUTE(K66))/60),2)</f>
        <v>20.970000000000002</v>
      </c>
      <c r="L72" s="30"/>
    </row>
    <row r="73" spans="1:13" ht="15.75" thickBot="1" x14ac:dyDescent="0.3"/>
    <row r="74" spans="1:13" ht="75" x14ac:dyDescent="0.25">
      <c r="A74" s="10" t="str">
        <f>"Week "&amp;RIGHT(A65,2)+1</f>
        <v>Week 9</v>
      </c>
      <c r="B74" s="21">
        <f>B71+1</f>
        <v>43402</v>
      </c>
      <c r="C74" s="22">
        <v>0</v>
      </c>
      <c r="D74" s="22">
        <v>0.125</v>
      </c>
      <c r="E74" s="23"/>
      <c r="F74" s="23"/>
      <c r="G74" s="24"/>
      <c r="H74" s="24"/>
      <c r="I74" s="24"/>
      <c r="J74" s="24"/>
      <c r="K74" s="25" t="str">
        <f t="shared" ref="K74:K75" si="24">TEXT(HOUR((D74-C74)+(F74-E74)+(H74-G74)),"#0:")&amp;TEXT(MINUTE((D74-C74)+(F74-E74)+(H74-G74)),"00")</f>
        <v>3:00</v>
      </c>
      <c r="L74" s="24" t="s">
        <v>6</v>
      </c>
      <c r="M74" s="11" t="s">
        <v>32</v>
      </c>
    </row>
    <row r="75" spans="1:13" ht="15" x14ac:dyDescent="0.25">
      <c r="A75" s="12" t="str">
        <f>TEXT(B80,"dd-mmm")</f>
        <v>04-Nov</v>
      </c>
      <c r="B75" s="26">
        <f t="shared" ref="B75:B78" si="25">B74+1</f>
        <v>43403</v>
      </c>
      <c r="C75" s="7">
        <v>0.91666666666666663</v>
      </c>
      <c r="D75" s="27">
        <v>0.99930555555555556</v>
      </c>
      <c r="E75" s="28"/>
      <c r="F75" s="28"/>
      <c r="G75" s="28"/>
      <c r="H75" s="28"/>
      <c r="I75" s="28"/>
      <c r="J75" s="28"/>
      <c r="K75" s="29" t="str">
        <f t="shared" si="24"/>
        <v>1:59</v>
      </c>
      <c r="L75" s="30" t="s">
        <v>6</v>
      </c>
      <c r="M75" s="4"/>
    </row>
    <row r="76" spans="1:13" ht="15" x14ac:dyDescent="0.25">
      <c r="A76" s="31"/>
      <c r="B76" s="26">
        <f t="shared" si="25"/>
        <v>43404</v>
      </c>
      <c r="C76" s="7">
        <v>0</v>
      </c>
      <c r="D76" s="27">
        <v>0.14583333333333334</v>
      </c>
      <c r="E76" s="28"/>
      <c r="F76" s="28"/>
      <c r="G76" s="28"/>
      <c r="H76" s="28"/>
      <c r="I76" s="28"/>
      <c r="J76" s="28"/>
      <c r="K76" s="29" t="str">
        <f>TEXT(HOUR((D76-C76)+(F76-E76)+(H76-G76)),"#0:")&amp;TEXT(MINUTE((D76-C76)+(F76-E76)+(H76-G76)),"00")</f>
        <v>3:30</v>
      </c>
      <c r="L76" s="30" t="s">
        <v>6</v>
      </c>
      <c r="M76" s="4"/>
    </row>
    <row r="77" spans="1:13" ht="15" x14ac:dyDescent="0.25">
      <c r="A77" s="32" t="str">
        <f>"YWeek "&amp;WEEKNUM(B78,2)</f>
        <v>YWeek 44</v>
      </c>
      <c r="B77" s="26">
        <f t="shared" si="25"/>
        <v>43405</v>
      </c>
      <c r="D77" s="28"/>
      <c r="E77" s="7"/>
      <c r="F77" s="28"/>
      <c r="G77" s="39"/>
      <c r="H77" s="28"/>
      <c r="I77" s="28"/>
      <c r="J77" s="28"/>
      <c r="K77" s="29" t="str">
        <f>TEXT(HOUR((D77-C77)+(F77-E77)+(H77-G77)),"#0:")&amp;TEXT(MINUTE((D77-C77)+(F77-E77)+(H77-G77)),"00")</f>
        <v>0:00</v>
      </c>
      <c r="L77" s="30" t="s">
        <v>6</v>
      </c>
      <c r="M77" s="4"/>
    </row>
    <row r="78" spans="1:13" ht="15" x14ac:dyDescent="0.25">
      <c r="A78" s="31"/>
      <c r="B78" s="26">
        <f t="shared" si="25"/>
        <v>43406</v>
      </c>
      <c r="D78" s="27"/>
      <c r="E78" s="28"/>
      <c r="F78" s="28"/>
      <c r="G78" s="28"/>
      <c r="H78" s="28"/>
      <c r="I78" s="28"/>
      <c r="J78" s="28"/>
      <c r="K78" s="29" t="str">
        <f t="shared" ref="K78" si="26">TEXT(HOUR((D78-C78)+(F78-E78)+(H78-G78)),"#0:")&amp;TEXT(MINUTE((D78-C78)+(F78-E78)+(H78-G78)),"00")</f>
        <v>0:00</v>
      </c>
      <c r="L78" s="30" t="s">
        <v>6</v>
      </c>
      <c r="M78" s="33"/>
    </row>
    <row r="79" spans="1:13" ht="15" x14ac:dyDescent="0.25">
      <c r="A79" s="31"/>
      <c r="B79" s="26">
        <f>B78+1</f>
        <v>43407</v>
      </c>
      <c r="C79" s="7">
        <v>0.41666666666666669</v>
      </c>
      <c r="D79" s="27">
        <v>0.6875</v>
      </c>
      <c r="E79" s="28">
        <v>0.79166666666666663</v>
      </c>
      <c r="F79" s="27">
        <v>0.99930555555555556</v>
      </c>
      <c r="G79" s="28"/>
      <c r="H79" s="28"/>
      <c r="I79" s="28"/>
      <c r="J79" s="28"/>
      <c r="K79" s="29" t="str">
        <f>TEXT(HOUR((D79-C79)+(F79-E79)+(H79-G79)),"#0:")&amp;TEXT(MINUTE((D79-C79)+(F79-E79)+(H79-G79)),"00")</f>
        <v>11:29</v>
      </c>
      <c r="L79" s="30" t="s">
        <v>6</v>
      </c>
      <c r="M79" s="4" t="s">
        <v>34</v>
      </c>
    </row>
    <row r="80" spans="1:13" ht="15.75" thickBot="1" x14ac:dyDescent="0.3">
      <c r="A80" s="34"/>
      <c r="B80" s="35">
        <f>B79+1</f>
        <v>43408</v>
      </c>
      <c r="C80" s="36">
        <v>0</v>
      </c>
      <c r="D80" s="36">
        <v>0.11805555555555557</v>
      </c>
      <c r="E80" s="36">
        <v>0.65625</v>
      </c>
      <c r="F80" s="36">
        <v>0.72916666666666663</v>
      </c>
      <c r="G80" s="36">
        <v>0.8125</v>
      </c>
      <c r="H80" s="36">
        <v>0.99930555555555556</v>
      </c>
      <c r="I80" s="36"/>
      <c r="J80" s="36"/>
      <c r="K80" s="37" t="str">
        <f>TEXT(HOUR((D80-C80)+(F80-E80)+(H80-G80)),"#0:")&amp;TEXT(MINUTE((D80-C80)+(F80-E80)+(H80-G80)),"00")</f>
        <v>9:04</v>
      </c>
      <c r="L80" s="38" t="s">
        <v>6</v>
      </c>
      <c r="M80" s="3" t="s">
        <v>33</v>
      </c>
    </row>
    <row r="81" spans="1:13" ht="15" x14ac:dyDescent="0.25">
      <c r="B81" s="30"/>
      <c r="C81" s="28"/>
      <c r="D81" s="28"/>
      <c r="E81" s="30"/>
      <c r="F81" s="30"/>
      <c r="G81" s="30"/>
      <c r="H81" s="30"/>
      <c r="I81" s="30"/>
      <c r="J81" s="30"/>
      <c r="K81" s="30">
        <f>ROUNDUP(HOUR(K76)+HOUR(K77)+HOUR(K78)+HOUR(K79)+HOUR(K80)+HOUR(K74)+HOUR(K75)+((MINUTE(K76)+MINUTE(K77)+MINUTE(K78)+MINUTE(K79)+MINUTE(K80)+MINUTE(K74)+MINUTE(K75))/60),2)</f>
        <v>29.040000000000003</v>
      </c>
      <c r="L81" s="30"/>
    </row>
    <row r="82" spans="1:13" ht="15.75" thickBot="1" x14ac:dyDescent="0.3"/>
    <row r="83" spans="1:13" ht="15" x14ac:dyDescent="0.25">
      <c r="A83" s="10" t="str">
        <f>"Week "&amp;RIGHT(A74,2)+1</f>
        <v>Week 10</v>
      </c>
      <c r="B83" s="21">
        <f>B80+1</f>
        <v>43409</v>
      </c>
      <c r="C83" s="22">
        <v>0</v>
      </c>
      <c r="D83" s="22">
        <v>8.3333333333333329E-2</v>
      </c>
      <c r="E83" s="23">
        <v>0.54166666666666663</v>
      </c>
      <c r="F83" s="23">
        <v>0.64583333333333337</v>
      </c>
      <c r="G83" s="23">
        <v>0.79166666666666663</v>
      </c>
      <c r="H83" s="23">
        <v>0.99305555555555547</v>
      </c>
      <c r="I83" s="23"/>
      <c r="J83" s="23"/>
      <c r="K83" s="25" t="str">
        <f t="shared" ref="K83:K84" si="27">TEXT(HOUR((D83-C83)+(F83-E83)+(H83-G83)),"#0:")&amp;TEXT(MINUTE((D83-C83)+(F83-E83)+(H83-G83)),"00")</f>
        <v>9:20</v>
      </c>
      <c r="L83" s="24" t="s">
        <v>6</v>
      </c>
      <c r="M83" s="40" t="s">
        <v>35</v>
      </c>
    </row>
    <row r="84" spans="1:13" ht="15" x14ac:dyDescent="0.25">
      <c r="A84" s="12" t="str">
        <f>TEXT(B89,"dd-mmm")</f>
        <v>11-Nov</v>
      </c>
      <c r="B84" s="26">
        <f t="shared" ref="B84:B87" si="28">B83+1</f>
        <v>43410</v>
      </c>
      <c r="C84" s="7">
        <v>0.90625</v>
      </c>
      <c r="D84" s="27">
        <v>0.99930555555555556</v>
      </c>
      <c r="E84" s="28">
        <v>0</v>
      </c>
      <c r="F84" s="28">
        <v>0.10416666666666667</v>
      </c>
      <c r="G84" s="28"/>
      <c r="H84" s="28"/>
      <c r="I84" s="28"/>
      <c r="J84" s="28"/>
      <c r="K84" s="29" t="str">
        <f t="shared" si="27"/>
        <v>4:44</v>
      </c>
      <c r="L84" s="30" t="s">
        <v>6</v>
      </c>
      <c r="M84" s="41" t="s">
        <v>36</v>
      </c>
    </row>
    <row r="85" spans="1:13" ht="15" x14ac:dyDescent="0.25">
      <c r="A85" s="31"/>
      <c r="B85" s="26">
        <f t="shared" si="28"/>
        <v>43411</v>
      </c>
      <c r="D85" s="27"/>
      <c r="E85" s="28"/>
      <c r="F85" s="28"/>
      <c r="G85" s="28"/>
      <c r="H85" s="28"/>
      <c r="I85" s="28"/>
      <c r="J85" s="28"/>
      <c r="K85" s="29" t="str">
        <f>TEXT(HOUR((D85-C85)+(F85-E85)+(H85-G85)),"#0:")&amp;TEXT(MINUTE((D85-C85)+(F85-E85)+(H85-G85)),"00")</f>
        <v>0:00</v>
      </c>
      <c r="L85" s="30" t="s">
        <v>6</v>
      </c>
      <c r="M85" s="4"/>
    </row>
    <row r="86" spans="1:13" ht="15" x14ac:dyDescent="0.25">
      <c r="A86" s="32" t="str">
        <f>"YWeek "&amp;WEEKNUM(B87,2)</f>
        <v>YWeek 45</v>
      </c>
      <c r="B86" s="26">
        <f t="shared" si="28"/>
        <v>43412</v>
      </c>
      <c r="D86" s="28"/>
      <c r="E86" s="7"/>
      <c r="F86" s="28"/>
      <c r="G86" s="39"/>
      <c r="H86" s="28"/>
      <c r="I86" s="28"/>
      <c r="J86" s="28"/>
      <c r="K86" s="29" t="str">
        <f>TEXT(HOUR((D86-C86)+(F86-E86)+(H86-G86)),"#0:")&amp;TEXT(MINUTE((D86-C86)+(F86-E86)+(H86-G86)),"00")</f>
        <v>0:00</v>
      </c>
      <c r="L86" s="30" t="s">
        <v>6</v>
      </c>
      <c r="M86" s="4"/>
    </row>
    <row r="87" spans="1:13" ht="15" x14ac:dyDescent="0.25">
      <c r="A87" s="31"/>
      <c r="B87" s="26">
        <f t="shared" si="28"/>
        <v>43413</v>
      </c>
      <c r="D87" s="27"/>
      <c r="E87" s="28"/>
      <c r="F87" s="28"/>
      <c r="G87" s="28"/>
      <c r="H87" s="28"/>
      <c r="I87" s="28"/>
      <c r="J87" s="28"/>
      <c r="K87" s="29" t="str">
        <f t="shared" ref="K87" si="29">TEXT(HOUR((D87-C87)+(F87-E87)+(H87-G87)),"#0:")&amp;TEXT(MINUTE((D87-C87)+(F87-E87)+(H87-G87)),"00")</f>
        <v>0:00</v>
      </c>
      <c r="L87" s="30" t="s">
        <v>6</v>
      </c>
      <c r="M87" s="33"/>
    </row>
    <row r="88" spans="1:13" ht="15" x14ac:dyDescent="0.25">
      <c r="A88" s="31"/>
      <c r="B88" s="26">
        <f>B87+1</f>
        <v>43414</v>
      </c>
      <c r="C88" s="7">
        <v>0.4375</v>
      </c>
      <c r="D88" s="27">
        <v>0.52083333333333337</v>
      </c>
      <c r="E88" s="28">
        <v>0.6875</v>
      </c>
      <c r="F88" s="27">
        <v>0.85416666666666663</v>
      </c>
      <c r="G88" s="28"/>
      <c r="H88" s="28"/>
      <c r="I88" s="28"/>
      <c r="J88" s="28"/>
      <c r="K88" s="29" t="str">
        <f>TEXT(HOUR((D88-C88)+(F88-E88)+(H88-G88)),"#0:")&amp;TEXT(MINUTE((D88-C88)+(F88-E88)+(H88-G88)),"00")</f>
        <v>6:00</v>
      </c>
      <c r="L88" s="30" t="s">
        <v>6</v>
      </c>
      <c r="M88" s="41" t="s">
        <v>37</v>
      </c>
    </row>
    <row r="89" spans="1:13" ht="15.75" thickBot="1" x14ac:dyDescent="0.3">
      <c r="A89" s="34"/>
      <c r="B89" s="35">
        <f>B88+1</f>
        <v>43415</v>
      </c>
      <c r="C89" s="36">
        <v>0.41666666666666669</v>
      </c>
      <c r="D89" s="36">
        <v>0.58333333333333337</v>
      </c>
      <c r="E89" s="36">
        <v>0.70833333333333337</v>
      </c>
      <c r="F89" s="36">
        <v>0.75</v>
      </c>
      <c r="G89" s="36">
        <v>0.85416666666666663</v>
      </c>
      <c r="H89" s="36">
        <v>0.99930555555555556</v>
      </c>
      <c r="I89" s="36"/>
      <c r="J89" s="36"/>
      <c r="K89" s="37" t="str">
        <f>TEXT(HOUR((D89-C89)+(F89-E89)+(H89-G89)),"#0:")&amp;TEXT(MINUTE((D89-C89)+(F89-E89)+(H89-G89)),"00")</f>
        <v>8:29</v>
      </c>
      <c r="L89" s="38" t="s">
        <v>6</v>
      </c>
      <c r="M89" s="3" t="s">
        <v>38</v>
      </c>
    </row>
    <row r="90" spans="1:13" ht="15" x14ac:dyDescent="0.25">
      <c r="B90" s="30"/>
      <c r="C90" s="28"/>
      <c r="D90" s="28"/>
      <c r="E90" s="30"/>
      <c r="F90" s="30"/>
      <c r="G90" s="30"/>
      <c r="H90" s="30"/>
      <c r="I90" s="30"/>
      <c r="J90" s="30"/>
      <c r="K90" s="30">
        <f>ROUNDUP(HOUR(K85)+HOUR(K86)+HOUR(K87)+HOUR(K88)+HOUR(K89)+HOUR(K83)+HOUR(K84)+((MINUTE(K85)+MINUTE(K86)+MINUTE(K87)+MINUTE(K88)+MINUTE(K89)+MINUTE(K83)+MINUTE(K84))/60),2)</f>
        <v>28.55</v>
      </c>
      <c r="L90" s="30"/>
    </row>
    <row r="91" spans="1:13" ht="15.75" thickBot="1" x14ac:dyDescent="0.3"/>
    <row r="92" spans="1:13" ht="15" x14ac:dyDescent="0.25">
      <c r="A92" s="10" t="str">
        <f>"Week "&amp;RIGHT(A83,2)+1</f>
        <v>Week 11</v>
      </c>
      <c r="B92" s="21">
        <f>B89+1</f>
        <v>43416</v>
      </c>
      <c r="C92" s="22">
        <v>0</v>
      </c>
      <c r="D92" s="22">
        <v>4.1666666666666664E-2</v>
      </c>
      <c r="E92" s="23">
        <v>0.91666666666666663</v>
      </c>
      <c r="F92" s="23">
        <v>0.99930555555555556</v>
      </c>
      <c r="G92" s="24"/>
      <c r="H92" s="24"/>
      <c r="I92" s="24"/>
      <c r="J92" s="24"/>
      <c r="K92" s="25" t="str">
        <f t="shared" ref="K92:K93" si="30">TEXT(HOUR((D92-C92)+(F92-E92)+(H92-G92)),"#0:")&amp;TEXT(MINUTE((D92-C92)+(F92-E92)+(H92-G92)),"00")</f>
        <v>2:59</v>
      </c>
      <c r="L92" s="24" t="s">
        <v>6</v>
      </c>
      <c r="M92" s="40" t="s">
        <v>39</v>
      </c>
    </row>
    <row r="93" spans="1:13" ht="15" x14ac:dyDescent="0.25">
      <c r="A93" s="12" t="str">
        <f>TEXT(B98,"dd-mmm")</f>
        <v>18-Nov</v>
      </c>
      <c r="B93" s="26">
        <f t="shared" ref="B93:B96" si="31">B92+1</f>
        <v>43417</v>
      </c>
      <c r="C93" s="7">
        <v>0.41666666666666669</v>
      </c>
      <c r="D93" s="27">
        <v>0.70833333333333337</v>
      </c>
      <c r="E93" s="28">
        <v>0.83333333333333337</v>
      </c>
      <c r="F93" s="28">
        <v>0.99930555555555556</v>
      </c>
      <c r="G93" s="28"/>
      <c r="H93" s="28"/>
      <c r="I93" s="28"/>
      <c r="J93" s="28"/>
      <c r="K93" s="29" t="str">
        <f t="shared" si="30"/>
        <v>10:59</v>
      </c>
      <c r="L93" s="30" t="s">
        <v>6</v>
      </c>
      <c r="M93" s="41" t="s">
        <v>40</v>
      </c>
    </row>
    <row r="94" spans="1:13" ht="15" x14ac:dyDescent="0.25">
      <c r="A94" s="31"/>
      <c r="B94" s="26">
        <f t="shared" si="31"/>
        <v>43418</v>
      </c>
      <c r="D94" s="27"/>
      <c r="E94" s="28"/>
      <c r="F94" s="28"/>
      <c r="G94" s="28"/>
      <c r="H94" s="28"/>
      <c r="I94" s="28"/>
      <c r="J94" s="28"/>
      <c r="K94" s="29" t="str">
        <f>TEXT(HOUR((D94-C94)+(F94-E94)+(H94-G94)),"#0:")&amp;TEXT(MINUTE((D94-C94)+(F94-E94)+(H94-G94)),"00")</f>
        <v>0:00</v>
      </c>
      <c r="L94" s="30" t="s">
        <v>6</v>
      </c>
      <c r="M94" s="4"/>
    </row>
    <row r="95" spans="1:13" ht="15" x14ac:dyDescent="0.25">
      <c r="A95" s="32" t="str">
        <f>"YWeek "&amp;WEEKNUM(B96,2)</f>
        <v>YWeek 46</v>
      </c>
      <c r="B95" s="26">
        <f t="shared" si="31"/>
        <v>43419</v>
      </c>
      <c r="D95" s="28"/>
      <c r="E95" s="7"/>
      <c r="F95" s="28"/>
      <c r="G95" s="39"/>
      <c r="H95" s="28"/>
      <c r="I95" s="28"/>
      <c r="J95" s="28"/>
      <c r="K95" s="29" t="str">
        <f>TEXT(HOUR((D95-C95)+(F95-E95)+(H95-G95)),"#0:")&amp;TEXT(MINUTE((D95-C95)+(F95-E95)+(H95-G95)),"00")</f>
        <v>0:00</v>
      </c>
      <c r="L95" s="30" t="s">
        <v>6</v>
      </c>
      <c r="M95" s="4"/>
    </row>
    <row r="96" spans="1:13" ht="15" x14ac:dyDescent="0.25">
      <c r="A96" s="31"/>
      <c r="B96" s="26">
        <f t="shared" si="31"/>
        <v>43420</v>
      </c>
      <c r="D96" s="27"/>
      <c r="E96" s="28"/>
      <c r="F96" s="28"/>
      <c r="G96" s="28"/>
      <c r="H96" s="28"/>
      <c r="I96" s="28"/>
      <c r="J96" s="28"/>
      <c r="K96" s="29" t="str">
        <f t="shared" ref="K96" si="32">TEXT(HOUR((D96-C96)+(F96-E96)+(H96-G96)),"#0:")&amp;TEXT(MINUTE((D96-C96)+(F96-E96)+(H96-G96)),"00")</f>
        <v>0:00</v>
      </c>
      <c r="L96" s="30" t="s">
        <v>6</v>
      </c>
      <c r="M96" s="33"/>
    </row>
    <row r="97" spans="1:13" ht="15" x14ac:dyDescent="0.25">
      <c r="A97" s="31"/>
      <c r="B97" s="26">
        <f>B96+1</f>
        <v>43421</v>
      </c>
      <c r="D97" s="27"/>
      <c r="E97" s="28"/>
      <c r="F97" s="27"/>
      <c r="G97" s="28"/>
      <c r="H97" s="28"/>
      <c r="I97" s="28"/>
      <c r="J97" s="28"/>
      <c r="K97" s="29" t="str">
        <f>TEXT(HOUR((D97-C97)+(F97-E97)+(H97-G97)),"#0:")&amp;TEXT(MINUTE((D97-C97)+(F97-E97)+(H97-G97)),"00")</f>
        <v>0:00</v>
      </c>
      <c r="L97" s="30" t="s">
        <v>6</v>
      </c>
      <c r="M97" s="4"/>
    </row>
    <row r="98" spans="1:13" ht="15.75" thickBot="1" x14ac:dyDescent="0.3">
      <c r="A98" s="34"/>
      <c r="B98" s="35">
        <f>B97+1</f>
        <v>43422</v>
      </c>
      <c r="C98" s="36"/>
      <c r="D98" s="36"/>
      <c r="E98" s="36"/>
      <c r="F98" s="36"/>
      <c r="G98" s="36"/>
      <c r="H98" s="36"/>
      <c r="I98" s="36"/>
      <c r="J98" s="36"/>
      <c r="K98" s="37" t="str">
        <f>TEXT(HOUR((D98-C98)+(F98-E98)+(H98-G98)),"#0:")&amp;TEXT(MINUTE((D98-C98)+(F98-E98)+(H98-G98)),"00")</f>
        <v>0:00</v>
      </c>
      <c r="L98" s="38" t="s">
        <v>6</v>
      </c>
      <c r="M98" s="3"/>
    </row>
    <row r="99" spans="1:13" ht="15" x14ac:dyDescent="0.25">
      <c r="B99" s="30"/>
      <c r="C99" s="28"/>
      <c r="D99" s="28"/>
      <c r="E99" s="30"/>
      <c r="F99" s="30"/>
      <c r="G99" s="30"/>
      <c r="H99" s="30"/>
      <c r="I99" s="30"/>
      <c r="J99" s="30"/>
      <c r="K99" s="30">
        <f>ROUNDUP(HOUR(K94)+HOUR(K95)+HOUR(K96)+HOUR(K97)+HOUR(K98)+HOUR(K92)+HOUR(K93)+((MINUTE(K94)+MINUTE(K95)+MINUTE(K96)+MINUTE(K97)+MINUTE(K98)+MINUTE(K92)+MINUTE(K93))/60),2)</f>
        <v>13.97</v>
      </c>
      <c r="L99" s="30"/>
    </row>
    <row r="100" spans="1:13" ht="15.75" thickBot="1" x14ac:dyDescent="0.3"/>
    <row r="101" spans="1:13" ht="15" x14ac:dyDescent="0.25">
      <c r="A101" s="10" t="str">
        <f>"Week "&amp;RIGHT(A92,2)+1</f>
        <v>Week 12</v>
      </c>
      <c r="B101" s="21">
        <f>B98+1</f>
        <v>43423</v>
      </c>
      <c r="C101" s="22"/>
      <c r="D101" s="22"/>
      <c r="E101" s="23"/>
      <c r="F101" s="23"/>
      <c r="G101" s="24"/>
      <c r="H101" s="24"/>
      <c r="I101" s="24"/>
      <c r="J101" s="24"/>
      <c r="K101" s="25" t="str">
        <f t="shared" ref="K101:K103" si="33">TEXT(HOUR((D101-C101)+(F101-E101)+(H101-G101)+(J101-I101)),"#0:")&amp;TEXT(MINUTE((D101-C101)+(F101-E101)+(H101-G101)+(J101-I101)),"00")</f>
        <v>0:00</v>
      </c>
      <c r="L101" s="24" t="s">
        <v>6</v>
      </c>
      <c r="M101" s="40" t="s">
        <v>43</v>
      </c>
    </row>
    <row r="102" spans="1:13" ht="15" x14ac:dyDescent="0.25">
      <c r="A102" s="12" t="str">
        <f>TEXT(B107,"dd-mmm")</f>
        <v>25-Nov</v>
      </c>
      <c r="B102" s="26">
        <f t="shared" ref="B102:B105" si="34">B101+1</f>
        <v>43424</v>
      </c>
      <c r="D102" s="27"/>
      <c r="E102" s="28"/>
      <c r="F102" s="28"/>
      <c r="G102" s="28"/>
      <c r="H102" s="28"/>
      <c r="I102" s="28"/>
      <c r="J102" s="28"/>
      <c r="K102" s="29" t="str">
        <f t="shared" si="33"/>
        <v>0:00</v>
      </c>
      <c r="L102" s="30" t="s">
        <v>6</v>
      </c>
      <c r="M102" s="4"/>
    </row>
    <row r="103" spans="1:13" ht="15" x14ac:dyDescent="0.25">
      <c r="A103" s="31"/>
      <c r="B103" s="26">
        <f t="shared" si="34"/>
        <v>43425</v>
      </c>
      <c r="C103" s="7">
        <v>0.75</v>
      </c>
      <c r="D103" s="27">
        <v>0.99930555555555556</v>
      </c>
      <c r="E103" s="28"/>
      <c r="F103" s="28"/>
      <c r="G103" s="28"/>
      <c r="H103" s="28"/>
      <c r="I103" s="28"/>
      <c r="J103" s="28"/>
      <c r="K103" s="29" t="str">
        <f t="shared" si="33"/>
        <v>5:59</v>
      </c>
      <c r="L103" s="30" t="s">
        <v>6</v>
      </c>
      <c r="M103" s="41" t="s">
        <v>41</v>
      </c>
    </row>
    <row r="104" spans="1:13" ht="15" x14ac:dyDescent="0.25">
      <c r="A104" s="32" t="str">
        <f>"YWeek "&amp;WEEKNUM(B105,2)</f>
        <v>YWeek 47</v>
      </c>
      <c r="B104" s="26">
        <f t="shared" si="34"/>
        <v>43426</v>
      </c>
      <c r="C104" s="7">
        <v>0</v>
      </c>
      <c r="D104" s="28">
        <v>5.5555555555555552E-2</v>
      </c>
      <c r="E104" s="7">
        <v>0.4375</v>
      </c>
      <c r="F104" s="28">
        <v>0.5625</v>
      </c>
      <c r="G104" s="39">
        <v>0.60416666666666663</v>
      </c>
      <c r="H104" s="28">
        <v>0.6875</v>
      </c>
      <c r="I104" s="28">
        <v>0.8125</v>
      </c>
      <c r="J104" s="28">
        <v>0.99930555555555556</v>
      </c>
      <c r="K104" s="29" t="str">
        <f>TEXT(HOUR((D104-C104)+(F104-E104)+(H104-G104)+(J104-I104)),"#0:")&amp;TEXT(MINUTE((D104-C104)+(F104-E104)+(H104-G104)+(J104-I104)),"00")</f>
        <v>10:49</v>
      </c>
      <c r="L104" s="30" t="s">
        <v>6</v>
      </c>
      <c r="M104" s="41" t="s">
        <v>42</v>
      </c>
    </row>
    <row r="105" spans="1:13" ht="15" x14ac:dyDescent="0.25">
      <c r="A105" s="31"/>
      <c r="B105" s="26">
        <f t="shared" si="34"/>
        <v>43427</v>
      </c>
      <c r="C105" s="7">
        <v>0</v>
      </c>
      <c r="D105" s="27">
        <v>9.375E-2</v>
      </c>
      <c r="E105" s="28"/>
      <c r="F105" s="28"/>
      <c r="G105" s="28"/>
      <c r="H105" s="28"/>
      <c r="I105" s="28"/>
      <c r="J105" s="28"/>
      <c r="K105" s="29" t="str">
        <f t="shared" ref="K105:K107" si="35">TEXT(HOUR((D105-C105)+(F105-E105)+(H105-G105)+(J105-I105)),"#0:")&amp;TEXT(MINUTE((D105-C105)+(F105-E105)+(H105-G105)+(J105-I105)),"00")</f>
        <v>2:15</v>
      </c>
      <c r="L105" s="30" t="s">
        <v>6</v>
      </c>
      <c r="M105" s="33"/>
    </row>
    <row r="106" spans="1:13" ht="15" x14ac:dyDescent="0.25">
      <c r="A106" s="31"/>
      <c r="B106" s="26">
        <f>B105+1</f>
        <v>43428</v>
      </c>
      <c r="C106" s="7">
        <v>0.42708333333333331</v>
      </c>
      <c r="D106" s="27">
        <v>0.75</v>
      </c>
      <c r="E106" s="28">
        <v>0.85416666666666663</v>
      </c>
      <c r="F106" s="27">
        <v>0.99930555555555556</v>
      </c>
      <c r="G106" s="28"/>
      <c r="H106" s="28"/>
      <c r="I106" s="28"/>
      <c r="J106" s="28"/>
      <c r="K106" s="29" t="str">
        <f t="shared" si="35"/>
        <v>11:14</v>
      </c>
      <c r="L106" s="30" t="s">
        <v>6</v>
      </c>
      <c r="M106" s="41" t="s">
        <v>44</v>
      </c>
    </row>
    <row r="107" spans="1:13" ht="15.75" thickBot="1" x14ac:dyDescent="0.3">
      <c r="A107" s="34"/>
      <c r="B107" s="35">
        <f>B106+1</f>
        <v>43429</v>
      </c>
      <c r="C107" s="36">
        <v>0.35416666666666669</v>
      </c>
      <c r="D107" s="36">
        <v>0.45833333333333331</v>
      </c>
      <c r="E107" s="36"/>
      <c r="F107" s="36"/>
      <c r="G107" s="36"/>
      <c r="H107" s="36"/>
      <c r="I107" s="36"/>
      <c r="J107" s="36"/>
      <c r="K107" s="37" t="str">
        <f t="shared" si="35"/>
        <v>2:30</v>
      </c>
      <c r="L107" s="38" t="s">
        <v>6</v>
      </c>
      <c r="M107" s="3" t="s">
        <v>45</v>
      </c>
    </row>
    <row r="108" spans="1:13" ht="15" x14ac:dyDescent="0.25">
      <c r="B108" s="30"/>
      <c r="C108" s="28"/>
      <c r="D108" s="28"/>
      <c r="E108" s="30"/>
      <c r="F108" s="30"/>
      <c r="G108" s="30"/>
      <c r="H108" s="30"/>
      <c r="I108" s="30"/>
      <c r="J108" s="30"/>
      <c r="K108" s="30">
        <f>ROUNDUP(HOUR(K103)+HOUR(K104)+HOUR(K105)+HOUR(K106)+HOUR(K107)+HOUR(K101)+HOUR(K102)+((MINUTE(K103)+MINUTE(K104)+MINUTE(K105)+MINUTE(K106)+MINUTE(K107)+MINUTE(K101)+MINUTE(K102))/60),2)</f>
        <v>32.79</v>
      </c>
      <c r="L108" s="30"/>
    </row>
    <row r="109" spans="1:13" ht="15.75" thickBot="1" x14ac:dyDescent="0.3"/>
    <row r="110" spans="1:13" ht="15" x14ac:dyDescent="0.25">
      <c r="A110" s="10" t="str">
        <f>"Week "&amp;RIGHT(A101,2)+1</f>
        <v>Week 13</v>
      </c>
      <c r="B110" s="21">
        <f>B107+1</f>
        <v>43430</v>
      </c>
      <c r="C110" s="22"/>
      <c r="D110" s="22"/>
      <c r="E110" s="23"/>
      <c r="F110" s="23"/>
      <c r="G110" s="24"/>
      <c r="H110" s="24"/>
      <c r="I110" s="24"/>
      <c r="J110" s="24"/>
      <c r="K110" s="25" t="str">
        <f t="shared" ref="K110:K112" si="36">TEXT(HOUR((D110-C110)+(F110-E110)+(H110-G110)+(J110-I110)),"#0:")&amp;TEXT(MINUTE((D110-C110)+(F110-E110)+(H110-G110)+(J110-I110)),"00")</f>
        <v>0:00</v>
      </c>
      <c r="L110" s="24" t="s">
        <v>6</v>
      </c>
      <c r="M110" s="40" t="s">
        <v>46</v>
      </c>
    </row>
    <row r="111" spans="1:13" ht="15" x14ac:dyDescent="0.25">
      <c r="A111" s="12" t="str">
        <f>TEXT(B116,"dd-mmm")</f>
        <v>02-Dec</v>
      </c>
      <c r="B111" s="26">
        <f t="shared" ref="B111:B114" si="37">B110+1</f>
        <v>43431</v>
      </c>
      <c r="C111" s="7">
        <v>0.75</v>
      </c>
      <c r="D111" s="27">
        <v>0.99930555555555556</v>
      </c>
      <c r="E111" s="28"/>
      <c r="F111" s="28"/>
      <c r="G111" s="28"/>
      <c r="H111" s="28"/>
      <c r="I111" s="28"/>
      <c r="J111" s="28"/>
      <c r="K111" s="29" t="str">
        <f t="shared" si="36"/>
        <v>5:59</v>
      </c>
      <c r="L111" s="30" t="s">
        <v>6</v>
      </c>
      <c r="M111" s="41" t="s">
        <v>47</v>
      </c>
    </row>
    <row r="112" spans="1:13" ht="15" x14ac:dyDescent="0.25">
      <c r="A112" s="31"/>
      <c r="B112" s="26">
        <f t="shared" si="37"/>
        <v>43432</v>
      </c>
      <c r="C112" s="7">
        <v>0</v>
      </c>
      <c r="D112" s="27">
        <v>6.25E-2</v>
      </c>
      <c r="E112" s="28">
        <v>0.9375</v>
      </c>
      <c r="F112" s="28">
        <v>0.99930555555555556</v>
      </c>
      <c r="G112" s="28"/>
      <c r="H112" s="28"/>
      <c r="I112" s="28"/>
      <c r="J112" s="28"/>
      <c r="K112" s="29" t="str">
        <f t="shared" si="36"/>
        <v>2:59</v>
      </c>
      <c r="L112" s="30" t="s">
        <v>6</v>
      </c>
      <c r="M112" s="41" t="s">
        <v>48</v>
      </c>
    </row>
    <row r="113" spans="1:13" ht="15" x14ac:dyDescent="0.25">
      <c r="A113" s="32" t="str">
        <f>"YWeek "&amp;WEEKNUM(B114,2)</f>
        <v>YWeek 48</v>
      </c>
      <c r="B113" s="26">
        <f t="shared" si="37"/>
        <v>43433</v>
      </c>
      <c r="C113" s="7">
        <v>0</v>
      </c>
      <c r="D113" s="28">
        <v>0.14583333333333334</v>
      </c>
      <c r="E113" s="7">
        <v>0.45833333333333331</v>
      </c>
      <c r="F113" s="28">
        <v>0.70833333333333337</v>
      </c>
      <c r="G113" s="39"/>
      <c r="H113" s="28"/>
      <c r="I113" s="28"/>
      <c r="J113" s="28"/>
      <c r="K113" s="29" t="str">
        <f>TEXT(HOUR((D113-C113)+(F113-E113)+(H113-G113)+(J113-I113)),"#0:")&amp;TEXT(MINUTE((D113-C113)+(F113-E113)+(H113-G113)+(J113-I113)),"00")</f>
        <v>9:30</v>
      </c>
      <c r="L113" s="30" t="s">
        <v>6</v>
      </c>
      <c r="M113" s="41" t="s">
        <v>49</v>
      </c>
    </row>
    <row r="114" spans="1:13" ht="15" x14ac:dyDescent="0.25">
      <c r="A114" s="31"/>
      <c r="B114" s="26">
        <f t="shared" si="37"/>
        <v>43434</v>
      </c>
      <c r="C114" s="7">
        <v>0.39583333333333331</v>
      </c>
      <c r="D114" s="27">
        <v>0.6875</v>
      </c>
      <c r="E114" s="28"/>
      <c r="F114" s="28"/>
      <c r="G114" s="28"/>
      <c r="H114" s="28"/>
      <c r="I114" s="28"/>
      <c r="J114" s="28"/>
      <c r="K114" s="29" t="str">
        <f t="shared" ref="K114:K116" si="38">TEXT(HOUR((D114-C114)+(F114-E114)+(H114-G114)+(J114-I114)),"#0:")&amp;TEXT(MINUTE((D114-C114)+(F114-E114)+(H114-G114)+(J114-I114)),"00")</f>
        <v>7:00</v>
      </c>
      <c r="L114" s="30" t="s">
        <v>6</v>
      </c>
      <c r="M114" s="41" t="s">
        <v>49</v>
      </c>
    </row>
    <row r="115" spans="1:13" ht="15" x14ac:dyDescent="0.25">
      <c r="A115" s="31"/>
      <c r="B115" s="26">
        <f>B114+1</f>
        <v>43435</v>
      </c>
      <c r="C115" s="7">
        <v>0.875</v>
      </c>
      <c r="D115" s="27">
        <v>0.95833333333333337</v>
      </c>
      <c r="E115" s="28"/>
      <c r="F115" s="27"/>
      <c r="G115" s="28"/>
      <c r="H115" s="28"/>
      <c r="I115" s="28"/>
      <c r="J115" s="28"/>
      <c r="K115" s="29" t="str">
        <f t="shared" si="38"/>
        <v>2:00</v>
      </c>
      <c r="L115" s="30" t="s">
        <v>6</v>
      </c>
      <c r="M115" s="41" t="s">
        <v>50</v>
      </c>
    </row>
    <row r="116" spans="1:13" ht="15.75" thickBot="1" x14ac:dyDescent="0.3">
      <c r="A116" s="34"/>
      <c r="B116" s="35">
        <f>B115+1</f>
        <v>43436</v>
      </c>
      <c r="C116" s="36"/>
      <c r="D116" s="36"/>
      <c r="E116" s="36"/>
      <c r="F116" s="36"/>
      <c r="G116" s="36"/>
      <c r="H116" s="36"/>
      <c r="I116" s="36"/>
      <c r="J116" s="36"/>
      <c r="K116" s="37" t="str">
        <f t="shared" si="38"/>
        <v>0:00</v>
      </c>
      <c r="L116" s="38" t="s">
        <v>6</v>
      </c>
      <c r="M116" s="3"/>
    </row>
    <row r="117" spans="1:13" ht="15" x14ac:dyDescent="0.25">
      <c r="B117" s="30"/>
      <c r="C117" s="28"/>
      <c r="D117" s="28"/>
      <c r="E117" s="30"/>
      <c r="F117" s="30"/>
      <c r="G117" s="30"/>
      <c r="H117" s="30"/>
      <c r="I117" s="30"/>
      <c r="J117" s="30"/>
      <c r="K117" s="30">
        <f>ROUNDUP(HOUR(K112)+HOUR(K113)+HOUR(K114)+HOUR(K115)+HOUR(K116)+HOUR(K110)+HOUR(K111)+((MINUTE(K112)+MINUTE(K113)+MINUTE(K114)+MINUTE(K115)+MINUTE(K116)+MINUTE(K110)+MINUTE(K111))/60),2)</f>
        <v>27.470000000000002</v>
      </c>
      <c r="L117" s="30"/>
    </row>
    <row r="118" spans="1:13" ht="15.75" thickBot="1" x14ac:dyDescent="0.3"/>
    <row r="119" spans="1:13" ht="15" x14ac:dyDescent="0.25">
      <c r="A119" s="10" t="str">
        <f>"Week "&amp;RIGHT(A110,2)+1</f>
        <v>Week 14</v>
      </c>
      <c r="B119" s="21">
        <f>B116+1</f>
        <v>43437</v>
      </c>
      <c r="C119" s="22"/>
      <c r="D119" s="22"/>
      <c r="E119" s="23"/>
      <c r="F119" s="23"/>
      <c r="G119" s="24"/>
      <c r="H119" s="24"/>
      <c r="I119" s="24"/>
      <c r="J119" s="24"/>
      <c r="K119" s="25" t="str">
        <f t="shared" ref="K119:K121" si="39">TEXT(HOUR((D119-C119)+(F119-E119)+(H119-G119)+(J119-I119)),"#0:")&amp;TEXT(MINUTE((D119-C119)+(F119-E119)+(H119-G119)+(J119-I119)),"00")</f>
        <v>0:00</v>
      </c>
      <c r="L119" s="24" t="s">
        <v>6</v>
      </c>
      <c r="M119" s="11"/>
    </row>
    <row r="120" spans="1:13" ht="15" x14ac:dyDescent="0.25">
      <c r="A120" s="12" t="str">
        <f>TEXT(B125,"dd-mmm")</f>
        <v>09-Dec</v>
      </c>
      <c r="B120" s="26">
        <f t="shared" ref="B120:B123" si="40">B119+1</f>
        <v>43438</v>
      </c>
      <c r="D120" s="27"/>
      <c r="E120" s="28"/>
      <c r="F120" s="28"/>
      <c r="G120" s="28"/>
      <c r="H120" s="28"/>
      <c r="I120" s="28"/>
      <c r="J120" s="28"/>
      <c r="K120" s="29" t="str">
        <f t="shared" si="39"/>
        <v>0:00</v>
      </c>
      <c r="L120" s="30" t="s">
        <v>6</v>
      </c>
      <c r="M120" s="4"/>
    </row>
    <row r="121" spans="1:13" ht="15" x14ac:dyDescent="0.25">
      <c r="A121" s="31"/>
      <c r="B121" s="26">
        <f t="shared" si="40"/>
        <v>43439</v>
      </c>
      <c r="D121" s="27"/>
      <c r="E121" s="28"/>
      <c r="F121" s="28"/>
      <c r="G121" s="28"/>
      <c r="H121" s="28"/>
      <c r="I121" s="28"/>
      <c r="J121" s="28"/>
      <c r="K121" s="29" t="str">
        <f t="shared" si="39"/>
        <v>0:00</v>
      </c>
      <c r="L121" s="30" t="s">
        <v>6</v>
      </c>
      <c r="M121" s="4"/>
    </row>
    <row r="122" spans="1:13" ht="15" x14ac:dyDescent="0.25">
      <c r="A122" s="32" t="str">
        <f>"YWeek "&amp;WEEKNUM(B123,2)</f>
        <v>YWeek 49</v>
      </c>
      <c r="B122" s="26">
        <f t="shared" si="40"/>
        <v>43440</v>
      </c>
      <c r="D122" s="28"/>
      <c r="E122" s="7"/>
      <c r="F122" s="28"/>
      <c r="G122" s="39"/>
      <c r="H122" s="28"/>
      <c r="I122" s="28"/>
      <c r="J122" s="28"/>
      <c r="K122" s="29" t="str">
        <f>TEXT(HOUR((D122-C122)+(F122-E122)+(H122-G122)+(J122-I122)),"#0:")&amp;TEXT(MINUTE((D122-C122)+(F122-E122)+(H122-G122)+(J122-I122)),"00")</f>
        <v>0:00</v>
      </c>
      <c r="L122" s="30" t="s">
        <v>6</v>
      </c>
      <c r="M122" s="4"/>
    </row>
    <row r="123" spans="1:13" ht="15" x14ac:dyDescent="0.25">
      <c r="A123" s="31"/>
      <c r="B123" s="26">
        <f t="shared" si="40"/>
        <v>43441</v>
      </c>
      <c r="D123" s="27"/>
      <c r="E123" s="28"/>
      <c r="F123" s="28"/>
      <c r="G123" s="28"/>
      <c r="H123" s="28"/>
      <c r="I123" s="28"/>
      <c r="J123" s="28"/>
      <c r="K123" s="29" t="str">
        <f t="shared" ref="K123:K125" si="41">TEXT(HOUR((D123-C123)+(F123-E123)+(H123-G123)+(J123-I123)),"#0:")&amp;TEXT(MINUTE((D123-C123)+(F123-E123)+(H123-G123)+(J123-I123)),"00")</f>
        <v>0:00</v>
      </c>
      <c r="L123" s="30" t="s">
        <v>6</v>
      </c>
      <c r="M123" s="33"/>
    </row>
    <row r="124" spans="1:13" ht="15" x14ac:dyDescent="0.25">
      <c r="A124" s="31"/>
      <c r="B124" s="26">
        <f>B123+1</f>
        <v>43442</v>
      </c>
      <c r="D124" s="27"/>
      <c r="E124" s="28"/>
      <c r="F124" s="27"/>
      <c r="G124" s="28"/>
      <c r="H124" s="28"/>
      <c r="I124" s="28"/>
      <c r="J124" s="28"/>
      <c r="K124" s="29" t="str">
        <f t="shared" si="41"/>
        <v>0:00</v>
      </c>
      <c r="L124" s="30" t="s">
        <v>6</v>
      </c>
      <c r="M124" s="4"/>
    </row>
    <row r="125" spans="1:13" ht="15.75" thickBot="1" x14ac:dyDescent="0.3">
      <c r="A125" s="34"/>
      <c r="B125" s="35">
        <f>B124+1</f>
        <v>43443</v>
      </c>
      <c r="C125" s="36"/>
      <c r="D125" s="36"/>
      <c r="E125" s="36"/>
      <c r="F125" s="36"/>
      <c r="G125" s="36"/>
      <c r="H125" s="36"/>
      <c r="I125" s="36"/>
      <c r="J125" s="36"/>
      <c r="K125" s="37" t="str">
        <f t="shared" si="41"/>
        <v>0:00</v>
      </c>
      <c r="L125" s="38" t="s">
        <v>6</v>
      </c>
      <c r="M125" s="3"/>
    </row>
    <row r="126" spans="1:13" ht="15" x14ac:dyDescent="0.25">
      <c r="B126" s="30"/>
      <c r="C126" s="28"/>
      <c r="D126" s="28"/>
      <c r="E126" s="30"/>
      <c r="F126" s="30"/>
      <c r="G126" s="30"/>
      <c r="H126" s="30"/>
      <c r="I126" s="30"/>
      <c r="J126" s="30"/>
      <c r="K126" s="30">
        <f>ROUNDUP(HOUR(K121)+HOUR(K122)+HOUR(K123)+HOUR(K124)+HOUR(K125)+HOUR(K119)+HOUR(K120)+((MINUTE(K121)+MINUTE(K122)+MINUTE(K123)+MINUTE(K124)+MINUTE(K125)+MINUTE(K119)+MINUTE(K120))/60),2)</f>
        <v>0</v>
      </c>
      <c r="L126" s="30"/>
    </row>
    <row r="127" spans="1:13" ht="15.75" thickBot="1" x14ac:dyDescent="0.3"/>
    <row r="128" spans="1:13" ht="15" x14ac:dyDescent="0.25">
      <c r="A128" s="10" t="str">
        <f>"Week "&amp;RIGHT(A119,2)+1</f>
        <v>Week 15</v>
      </c>
      <c r="B128" s="21">
        <f>B125+1</f>
        <v>43444</v>
      </c>
      <c r="C128" s="22"/>
      <c r="D128" s="22"/>
      <c r="E128" s="23"/>
      <c r="F128" s="23"/>
      <c r="G128" s="24"/>
      <c r="H128" s="24"/>
      <c r="I128" s="24"/>
      <c r="J128" s="24"/>
      <c r="K128" s="25" t="str">
        <f t="shared" ref="K128:K130" si="42">TEXT(HOUR((D128-C128)+(F128-E128)+(H128-G128)+(J128-I128)),"#0:")&amp;TEXT(MINUTE((D128-C128)+(F128-E128)+(H128-G128)+(J128-I128)),"00")</f>
        <v>0:00</v>
      </c>
      <c r="L128" s="24" t="s">
        <v>6</v>
      </c>
      <c r="M128" s="11"/>
    </row>
    <row r="129" spans="1:13" ht="15" x14ac:dyDescent="0.25">
      <c r="A129" s="12" t="str">
        <f>TEXT(B134,"dd-mmm")</f>
        <v>16-Dec</v>
      </c>
      <c r="B129" s="26">
        <f t="shared" ref="B129:B132" si="43">B128+1</f>
        <v>43445</v>
      </c>
      <c r="D129" s="27"/>
      <c r="E129" s="28"/>
      <c r="F129" s="28"/>
      <c r="G129" s="28"/>
      <c r="H129" s="28"/>
      <c r="I129" s="28"/>
      <c r="J129" s="28"/>
      <c r="K129" s="29" t="str">
        <f t="shared" si="42"/>
        <v>0:00</v>
      </c>
      <c r="L129" s="30" t="s">
        <v>6</v>
      </c>
      <c r="M129" s="4"/>
    </row>
    <row r="130" spans="1:13" ht="15" x14ac:dyDescent="0.25">
      <c r="A130" s="31"/>
      <c r="B130" s="26">
        <f t="shared" si="43"/>
        <v>43446</v>
      </c>
      <c r="C130" s="7">
        <v>0.5</v>
      </c>
      <c r="D130" s="27">
        <v>0.75</v>
      </c>
      <c r="E130" s="28">
        <v>0.9375</v>
      </c>
      <c r="F130" s="28">
        <v>0.99930555555555556</v>
      </c>
      <c r="G130" s="28"/>
      <c r="H130" s="28"/>
      <c r="I130" s="28"/>
      <c r="J130" s="28"/>
      <c r="K130" s="29" t="str">
        <f t="shared" si="42"/>
        <v>7:29</v>
      </c>
      <c r="L130" s="30" t="s">
        <v>6</v>
      </c>
      <c r="M130" s="41" t="s">
        <v>51</v>
      </c>
    </row>
    <row r="131" spans="1:13" ht="15" x14ac:dyDescent="0.25">
      <c r="A131" s="32" t="str">
        <f>"YWeek "&amp;WEEKNUM(B132,2)</f>
        <v>YWeek 50</v>
      </c>
      <c r="B131" s="26">
        <f t="shared" si="43"/>
        <v>43447</v>
      </c>
      <c r="C131" s="7">
        <v>0</v>
      </c>
      <c r="D131" s="28">
        <v>4.1666666666666664E-2</v>
      </c>
      <c r="E131" s="7">
        <v>0.39583333333333331</v>
      </c>
      <c r="F131" s="28">
        <v>0.54166666666666663</v>
      </c>
      <c r="G131" s="39">
        <v>0.58333333333333337</v>
      </c>
      <c r="H131" s="28">
        <v>0.70833333333333337</v>
      </c>
      <c r="I131" s="28">
        <v>0.79166666666666663</v>
      </c>
      <c r="J131" s="28">
        <v>0.95833333333333337</v>
      </c>
      <c r="K131" s="29" t="str">
        <f>TEXT(HOUR((D131-C131)+(F131-E131)+(H131-G131)+(J131-I131)),"#0:")&amp;TEXT(MINUTE((D131-C131)+(F131-E131)+(H131-G131)+(J131-I131)),"00")</f>
        <v>11:30</v>
      </c>
      <c r="L131" s="30" t="s">
        <v>6</v>
      </c>
      <c r="M131" s="41" t="s">
        <v>52</v>
      </c>
    </row>
    <row r="132" spans="1:13" ht="15" x14ac:dyDescent="0.25">
      <c r="A132" s="31"/>
      <c r="B132" s="26">
        <f t="shared" si="43"/>
        <v>43448</v>
      </c>
      <c r="C132" s="7">
        <v>0.39583333333333331</v>
      </c>
      <c r="D132" s="27">
        <v>0.71875</v>
      </c>
      <c r="E132" s="28">
        <v>0.83333333333333337</v>
      </c>
      <c r="F132" s="28">
        <v>0.95833333333333337</v>
      </c>
      <c r="G132" s="28"/>
      <c r="H132" s="28"/>
      <c r="I132" s="28"/>
      <c r="J132" s="28"/>
      <c r="K132" s="29" t="str">
        <f t="shared" ref="K132:K134" si="44">TEXT(HOUR((D132-C132)+(F132-E132)+(H132-G132)+(J132-I132)),"#0:")&amp;TEXT(MINUTE((D132-C132)+(F132-E132)+(H132-G132)+(J132-I132)),"00")</f>
        <v>10:45</v>
      </c>
      <c r="L132" s="30" t="s">
        <v>6</v>
      </c>
      <c r="M132" s="33" t="s">
        <v>53</v>
      </c>
    </row>
    <row r="133" spans="1:13" ht="15" x14ac:dyDescent="0.25">
      <c r="A133" s="31"/>
      <c r="B133" s="26">
        <f>B132+1</f>
        <v>43449</v>
      </c>
      <c r="C133" s="7">
        <v>0.5</v>
      </c>
      <c r="D133" s="27">
        <v>0.83333333333333337</v>
      </c>
      <c r="E133" s="28"/>
      <c r="F133" s="27"/>
      <c r="G133" s="28"/>
      <c r="H133" s="28"/>
      <c r="I133" s="28"/>
      <c r="J133" s="28"/>
      <c r="K133" s="29" t="str">
        <f t="shared" si="44"/>
        <v>8:00</v>
      </c>
      <c r="L133" s="30" t="s">
        <v>6</v>
      </c>
      <c r="M133" s="41" t="s">
        <v>54</v>
      </c>
    </row>
    <row r="134" spans="1:13" ht="15.75" thickBot="1" x14ac:dyDescent="0.3">
      <c r="A134" s="34"/>
      <c r="B134" s="35">
        <f>B133+1</f>
        <v>43450</v>
      </c>
      <c r="C134" s="36">
        <v>0.375</v>
      </c>
      <c r="D134" s="36">
        <v>0.45833333333333331</v>
      </c>
      <c r="E134" s="36">
        <v>0.75</v>
      </c>
      <c r="F134" s="36">
        <v>0.85416666666666663</v>
      </c>
      <c r="G134" s="36">
        <v>0.90625</v>
      </c>
      <c r="H134" s="36">
        <v>0.99930555555555556</v>
      </c>
      <c r="I134" s="36"/>
      <c r="J134" s="36"/>
      <c r="K134" s="37" t="str">
        <f t="shared" si="44"/>
        <v>6:44</v>
      </c>
      <c r="L134" s="38" t="s">
        <v>6</v>
      </c>
      <c r="M134" s="3" t="s">
        <v>55</v>
      </c>
    </row>
    <row r="135" spans="1:13" ht="15" x14ac:dyDescent="0.25">
      <c r="B135" s="30"/>
      <c r="C135" s="28"/>
      <c r="D135" s="28"/>
      <c r="E135" s="30"/>
      <c r="F135" s="30"/>
      <c r="G135" s="30"/>
      <c r="H135" s="30"/>
      <c r="I135" s="30"/>
      <c r="J135" s="30"/>
      <c r="K135" s="30">
        <f>ROUNDUP(HOUR(K130)+HOUR(K131)+HOUR(K132)+HOUR(K133)+HOUR(K134)+HOUR(K128)+HOUR(K129)+((MINUTE(K130)+MINUTE(K131)+MINUTE(K132)+MINUTE(K133)+MINUTE(K134)+MINUTE(K128)+MINUTE(K129))/60),2)</f>
        <v>44.47</v>
      </c>
      <c r="L135" s="30"/>
    </row>
    <row r="136" spans="1:13" ht="15.75" thickBot="1" x14ac:dyDescent="0.3"/>
    <row r="137" spans="1:13" ht="15" x14ac:dyDescent="0.25">
      <c r="A137" s="10" t="str">
        <f>"Week "&amp;RIGHT(A128,2)+1</f>
        <v>Week 16</v>
      </c>
      <c r="B137" s="21">
        <f>B134+1</f>
        <v>43451</v>
      </c>
      <c r="C137" s="22">
        <v>0</v>
      </c>
      <c r="D137" s="22">
        <v>8.3333333333333329E-2</v>
      </c>
      <c r="E137" s="23">
        <v>0.33333333333333331</v>
      </c>
      <c r="F137" s="23">
        <v>0.5625</v>
      </c>
      <c r="G137" s="23">
        <v>0.66666666666666663</v>
      </c>
      <c r="H137" s="23">
        <v>0.99930555555555556</v>
      </c>
      <c r="I137" s="24"/>
      <c r="J137" s="24"/>
      <c r="K137" s="25" t="str">
        <f t="shared" ref="K137:K139" si="45">TEXT(HOUR((D137-C137)+(F137-E137)+(H137-G137)+(J137-I137)),"#0:")&amp;TEXT(MINUTE((D137-C137)+(F137-E137)+(H137-G137)+(J137-I137)),"00")</f>
        <v>15:29</v>
      </c>
      <c r="L137" s="24" t="s">
        <v>6</v>
      </c>
      <c r="M137" s="40" t="s">
        <v>55</v>
      </c>
    </row>
    <row r="138" spans="1:13" ht="15" x14ac:dyDescent="0.25">
      <c r="A138" s="12" t="str">
        <f>TEXT(B143,"dd-mmm")</f>
        <v>23-Dec</v>
      </c>
      <c r="B138" s="26">
        <f t="shared" ref="B138:B141" si="46">B137+1</f>
        <v>43452</v>
      </c>
      <c r="C138" s="7">
        <v>0</v>
      </c>
      <c r="D138" s="27">
        <v>4.1666666666666664E-2</v>
      </c>
      <c r="E138" s="7">
        <v>0.33333333333333331</v>
      </c>
      <c r="F138" s="27">
        <v>0.60416666666666663</v>
      </c>
      <c r="G138" s="28">
        <v>0.70833333333333337</v>
      </c>
      <c r="H138" s="28">
        <v>0.99930555555555556</v>
      </c>
      <c r="I138" s="28"/>
      <c r="J138" s="28"/>
      <c r="K138" s="29" t="str">
        <f t="shared" si="45"/>
        <v>14:29</v>
      </c>
      <c r="L138" s="30" t="s">
        <v>6</v>
      </c>
      <c r="M138" s="41" t="s">
        <v>55</v>
      </c>
    </row>
    <row r="139" spans="1:13" ht="15" x14ac:dyDescent="0.25">
      <c r="A139" s="31"/>
      <c r="B139" s="26">
        <f t="shared" si="46"/>
        <v>43453</v>
      </c>
      <c r="C139" s="7">
        <v>0</v>
      </c>
      <c r="D139" s="27">
        <v>0.10416666666666667</v>
      </c>
      <c r="E139" s="7">
        <v>0.375</v>
      </c>
      <c r="F139" s="27">
        <v>0.625</v>
      </c>
      <c r="G139" s="28"/>
      <c r="H139" s="28"/>
      <c r="I139" s="28"/>
      <c r="J139" s="28"/>
      <c r="K139" s="29" t="str">
        <f t="shared" si="45"/>
        <v>8:30</v>
      </c>
      <c r="L139" s="30" t="s">
        <v>6</v>
      </c>
      <c r="M139" s="41" t="s">
        <v>56</v>
      </c>
    </row>
    <row r="140" spans="1:13" ht="15" x14ac:dyDescent="0.25">
      <c r="A140" s="32" t="str">
        <f>"YWeek "&amp;WEEKNUM(B141,2)</f>
        <v>YWeek 51</v>
      </c>
      <c r="B140" s="26">
        <f t="shared" si="46"/>
        <v>43454</v>
      </c>
      <c r="D140" s="28"/>
      <c r="E140" s="7"/>
      <c r="F140" s="28"/>
      <c r="G140" s="39"/>
      <c r="H140" s="28"/>
      <c r="I140" s="28"/>
      <c r="J140" s="28"/>
      <c r="K140" s="29" t="str">
        <f>TEXT(HOUR((D140-C140)+(F140-E140)+(H140-G140)+(J140-I140)),"#0:")&amp;TEXT(MINUTE((D140-C140)+(F140-E140)+(H140-G140)+(J140-I140)),"00")</f>
        <v>0:00</v>
      </c>
      <c r="L140" s="30" t="s">
        <v>6</v>
      </c>
      <c r="M140" s="4"/>
    </row>
    <row r="141" spans="1:13" ht="15" x14ac:dyDescent="0.25">
      <c r="A141" s="31"/>
      <c r="B141" s="26">
        <f t="shared" si="46"/>
        <v>43455</v>
      </c>
      <c r="D141" s="27"/>
      <c r="E141" s="28"/>
      <c r="F141" s="28"/>
      <c r="G141" s="28"/>
      <c r="H141" s="28"/>
      <c r="I141" s="28"/>
      <c r="J141" s="28"/>
      <c r="K141" s="29" t="str">
        <f t="shared" ref="K141:K143" si="47">TEXT(HOUR((D141-C141)+(F141-E141)+(H141-G141)+(J141-I141)),"#0:")&amp;TEXT(MINUTE((D141-C141)+(F141-E141)+(H141-G141)+(J141-I141)),"00")</f>
        <v>0:00</v>
      </c>
      <c r="L141" s="30" t="s">
        <v>6</v>
      </c>
      <c r="M141" s="33"/>
    </row>
    <row r="142" spans="1:13" ht="15" x14ac:dyDescent="0.25">
      <c r="A142" s="31"/>
      <c r="B142" s="26">
        <f>B141+1</f>
        <v>43456</v>
      </c>
      <c r="D142" s="27"/>
      <c r="E142" s="28"/>
      <c r="F142" s="27"/>
      <c r="G142" s="28"/>
      <c r="H142" s="28"/>
      <c r="I142" s="28"/>
      <c r="J142" s="28"/>
      <c r="K142" s="29" t="str">
        <f t="shared" si="47"/>
        <v>0:00</v>
      </c>
      <c r="L142" s="30" t="s">
        <v>6</v>
      </c>
      <c r="M142" s="4"/>
    </row>
    <row r="143" spans="1:13" ht="15.75" thickBot="1" x14ac:dyDescent="0.3">
      <c r="A143" s="34"/>
      <c r="B143" s="35">
        <f>B142+1</f>
        <v>43457</v>
      </c>
      <c r="C143" s="36"/>
      <c r="D143" s="36"/>
      <c r="E143" s="36"/>
      <c r="F143" s="36"/>
      <c r="G143" s="36"/>
      <c r="H143" s="36"/>
      <c r="I143" s="36"/>
      <c r="J143" s="36"/>
      <c r="K143" s="37" t="str">
        <f t="shared" si="47"/>
        <v>0:00</v>
      </c>
      <c r="L143" s="38" t="s">
        <v>6</v>
      </c>
      <c r="M143" s="3"/>
    </row>
    <row r="144" spans="1:13" ht="15" x14ac:dyDescent="0.25">
      <c r="B144" s="30"/>
      <c r="C144" s="28"/>
      <c r="D144" s="28"/>
      <c r="E144" s="30"/>
      <c r="F144" s="30"/>
      <c r="G144" s="30"/>
      <c r="H144" s="30"/>
      <c r="I144" s="30"/>
      <c r="J144" s="30"/>
      <c r="K144" s="30">
        <f>ROUNDUP(HOUR(K139)+HOUR(K140)+HOUR(K141)+HOUR(K142)+HOUR(K143)+HOUR(K137)+HOUR(K138)+((MINUTE(K139)+MINUTE(K140)+MINUTE(K141)+MINUTE(K142)+MINUTE(K143)+MINUTE(K137)+MINUTE(K138))/60),2)</f>
        <v>38.47</v>
      </c>
      <c r="L144" s="30"/>
    </row>
    <row r="145" spans="9:11" ht="15" x14ac:dyDescent="0.25"/>
    <row r="146" spans="9:11" ht="12.75" customHeight="1" x14ac:dyDescent="0.25">
      <c r="I146" s="42" t="s">
        <v>57</v>
      </c>
      <c r="K146" s="43">
        <f>SUM(K1:K145)</f>
        <v>297.40999999999997</v>
      </c>
    </row>
  </sheetData>
  <sheetProtection selectLockedCells="1" selectUnlockedCells="1"/>
  <pageMargins left="0.74791666666666667" right="0.74791666666666667" top="0.98402777777777772" bottom="0.98402777777777772" header="0.51180555555555551" footer="0.51180555555555551"/>
  <pageSetup firstPageNumber="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2F6FBE-7DAF-46EF-8730-876CA7271660}">
  <dimension ref="A1:D34"/>
  <sheetViews>
    <sheetView workbookViewId="0">
      <selection activeCell="X26" sqref="X26"/>
    </sheetView>
  </sheetViews>
  <sheetFormatPr defaultRowHeight="12.75" x14ac:dyDescent="0.2"/>
  <cols>
    <col min="1" max="16384" width="9.140625" style="1"/>
  </cols>
  <sheetData>
    <row r="1" spans="1:4" x14ac:dyDescent="0.2">
      <c r="B1" s="1" t="s">
        <v>9</v>
      </c>
      <c r="C1" s="1" t="s">
        <v>8</v>
      </c>
      <c r="D1" s="1" t="s">
        <v>20</v>
      </c>
    </row>
    <row r="2" spans="1:4" x14ac:dyDescent="0.2">
      <c r="A2" s="1">
        <v>18</v>
      </c>
      <c r="B2" s="1">
        <v>1</v>
      </c>
      <c r="C2" s="2">
        <f>Workhours!K18</f>
        <v>3</v>
      </c>
      <c r="D2" s="2">
        <f>C2</f>
        <v>3</v>
      </c>
    </row>
    <row r="3" spans="1:4" x14ac:dyDescent="0.2">
      <c r="A3" s="1">
        <f>A2+9</f>
        <v>27</v>
      </c>
      <c r="B3" s="1">
        <f>B2+1</f>
        <v>2</v>
      </c>
      <c r="C3" s="2">
        <f>Workhours!K27</f>
        <v>8.67</v>
      </c>
      <c r="D3" s="2">
        <f>C3+D2</f>
        <v>11.67</v>
      </c>
    </row>
    <row r="4" spans="1:4" x14ac:dyDescent="0.2">
      <c r="A4" s="1">
        <f t="shared" ref="A4:A16" si="0">A3+9</f>
        <v>36</v>
      </c>
      <c r="B4" s="1">
        <f t="shared" ref="B4:B16" si="1">B3+1</f>
        <v>3</v>
      </c>
      <c r="C4" s="2">
        <f>Workhours!K36</f>
        <v>9.92</v>
      </c>
      <c r="D4" s="2">
        <f t="shared" ref="D4:D16" si="2">C4+D3</f>
        <v>21.59</v>
      </c>
    </row>
    <row r="5" spans="1:4" x14ac:dyDescent="0.2">
      <c r="A5" s="1">
        <f t="shared" si="0"/>
        <v>45</v>
      </c>
      <c r="B5" s="1">
        <f t="shared" si="1"/>
        <v>4</v>
      </c>
      <c r="C5" s="2">
        <f>Workhours!K45</f>
        <v>0.25</v>
      </c>
      <c r="D5" s="2">
        <f t="shared" si="2"/>
        <v>21.84</v>
      </c>
    </row>
    <row r="6" spans="1:4" x14ac:dyDescent="0.2">
      <c r="A6" s="1">
        <f t="shared" si="0"/>
        <v>54</v>
      </c>
      <c r="B6" s="1">
        <f t="shared" si="1"/>
        <v>5</v>
      </c>
      <c r="C6" s="2">
        <f>Workhours!K54</f>
        <v>24.05</v>
      </c>
      <c r="D6" s="2">
        <f t="shared" si="2"/>
        <v>45.89</v>
      </c>
    </row>
    <row r="7" spans="1:4" x14ac:dyDescent="0.2">
      <c r="A7" s="1">
        <f t="shared" si="0"/>
        <v>63</v>
      </c>
      <c r="B7" s="1">
        <f t="shared" si="1"/>
        <v>6</v>
      </c>
      <c r="C7" s="2">
        <f>Workhours!K63</f>
        <v>15.29</v>
      </c>
      <c r="D7" s="2">
        <f t="shared" si="2"/>
        <v>61.18</v>
      </c>
    </row>
    <row r="8" spans="1:4" x14ac:dyDescent="0.2">
      <c r="A8" s="1">
        <f t="shared" si="0"/>
        <v>72</v>
      </c>
      <c r="B8" s="1">
        <f t="shared" si="1"/>
        <v>7</v>
      </c>
      <c r="C8" s="2">
        <f>Workhours!K72</f>
        <v>20.970000000000002</v>
      </c>
      <c r="D8" s="2">
        <f t="shared" si="2"/>
        <v>82.15</v>
      </c>
    </row>
    <row r="9" spans="1:4" x14ac:dyDescent="0.2">
      <c r="A9" s="1">
        <f t="shared" si="0"/>
        <v>81</v>
      </c>
      <c r="B9" s="1">
        <f t="shared" si="1"/>
        <v>8</v>
      </c>
      <c r="C9" s="2">
        <f>Workhours!K81</f>
        <v>29.040000000000003</v>
      </c>
      <c r="D9" s="2">
        <f t="shared" si="2"/>
        <v>111.19000000000001</v>
      </c>
    </row>
    <row r="10" spans="1:4" x14ac:dyDescent="0.2">
      <c r="A10" s="1">
        <f t="shared" si="0"/>
        <v>90</v>
      </c>
      <c r="B10" s="1">
        <f t="shared" si="1"/>
        <v>9</v>
      </c>
      <c r="C10" s="2">
        <f>Workhours!K90</f>
        <v>28.55</v>
      </c>
      <c r="D10" s="2">
        <f t="shared" si="2"/>
        <v>139.74</v>
      </c>
    </row>
    <row r="11" spans="1:4" x14ac:dyDescent="0.2">
      <c r="A11" s="1">
        <f t="shared" si="0"/>
        <v>99</v>
      </c>
      <c r="B11" s="1">
        <f t="shared" si="1"/>
        <v>10</v>
      </c>
      <c r="C11" s="2">
        <f>Workhours!K99</f>
        <v>13.97</v>
      </c>
      <c r="D11" s="2">
        <f t="shared" si="2"/>
        <v>153.71</v>
      </c>
    </row>
    <row r="12" spans="1:4" x14ac:dyDescent="0.2">
      <c r="A12" s="1">
        <f t="shared" si="0"/>
        <v>108</v>
      </c>
      <c r="B12" s="1">
        <f t="shared" si="1"/>
        <v>11</v>
      </c>
      <c r="C12" s="2">
        <f>Workhours!K108</f>
        <v>32.79</v>
      </c>
      <c r="D12" s="2">
        <f t="shared" si="2"/>
        <v>186.5</v>
      </c>
    </row>
    <row r="13" spans="1:4" x14ac:dyDescent="0.2">
      <c r="A13" s="1">
        <f t="shared" si="0"/>
        <v>117</v>
      </c>
      <c r="B13" s="1">
        <f t="shared" si="1"/>
        <v>12</v>
      </c>
      <c r="C13" s="2">
        <f>Workhours!K117</f>
        <v>27.470000000000002</v>
      </c>
      <c r="D13" s="2">
        <f t="shared" si="2"/>
        <v>213.97</v>
      </c>
    </row>
    <row r="14" spans="1:4" x14ac:dyDescent="0.2">
      <c r="A14" s="1">
        <f t="shared" si="0"/>
        <v>126</v>
      </c>
      <c r="B14" s="1">
        <f t="shared" si="1"/>
        <v>13</v>
      </c>
      <c r="C14" s="2">
        <f>Workhours!K216</f>
        <v>0</v>
      </c>
      <c r="D14" s="2">
        <f t="shared" si="2"/>
        <v>213.97</v>
      </c>
    </row>
    <row r="15" spans="1:4" x14ac:dyDescent="0.2">
      <c r="A15" s="1">
        <f t="shared" si="0"/>
        <v>135</v>
      </c>
      <c r="B15" s="1">
        <f t="shared" si="1"/>
        <v>14</v>
      </c>
      <c r="C15" s="2">
        <f>Workhours!K135</f>
        <v>44.47</v>
      </c>
      <c r="D15" s="2">
        <f t="shared" si="2"/>
        <v>258.44</v>
      </c>
    </row>
    <row r="16" spans="1:4" x14ac:dyDescent="0.2">
      <c r="A16" s="1">
        <f t="shared" si="0"/>
        <v>144</v>
      </c>
      <c r="B16" s="1">
        <f t="shared" si="1"/>
        <v>15</v>
      </c>
      <c r="C16" s="2">
        <f>Workhours!K144</f>
        <v>38.47</v>
      </c>
      <c r="D16" s="2">
        <f t="shared" si="2"/>
        <v>296.90999999999997</v>
      </c>
    </row>
    <row r="17" spans="3:3" x14ac:dyDescent="0.2">
      <c r="C17" s="2"/>
    </row>
    <row r="18" spans="3:3" x14ac:dyDescent="0.2">
      <c r="C18" s="2"/>
    </row>
    <row r="19" spans="3:3" x14ac:dyDescent="0.2">
      <c r="C19" s="2"/>
    </row>
    <row r="20" spans="3:3" x14ac:dyDescent="0.2">
      <c r="C20" s="2"/>
    </row>
    <row r="21" spans="3:3" x14ac:dyDescent="0.2">
      <c r="C21" s="2"/>
    </row>
    <row r="22" spans="3:3" x14ac:dyDescent="0.2">
      <c r="C22" s="2"/>
    </row>
    <row r="23" spans="3:3" x14ac:dyDescent="0.2">
      <c r="C23" s="2"/>
    </row>
    <row r="24" spans="3:3" x14ac:dyDescent="0.2">
      <c r="C24" s="2"/>
    </row>
    <row r="25" spans="3:3" x14ac:dyDescent="0.2">
      <c r="C25" s="2"/>
    </row>
    <row r="26" spans="3:3" x14ac:dyDescent="0.2">
      <c r="C26" s="2"/>
    </row>
    <row r="27" spans="3:3" x14ac:dyDescent="0.2">
      <c r="C27" s="2"/>
    </row>
    <row r="28" spans="3:3" x14ac:dyDescent="0.2">
      <c r="C28" s="2"/>
    </row>
    <row r="29" spans="3:3" x14ac:dyDescent="0.2">
      <c r="C29" s="2"/>
    </row>
    <row r="30" spans="3:3" x14ac:dyDescent="0.2">
      <c r="C30" s="2"/>
    </row>
    <row r="31" spans="3:3" x14ac:dyDescent="0.2">
      <c r="C31" s="2"/>
    </row>
    <row r="32" spans="3:3" x14ac:dyDescent="0.2">
      <c r="C32" s="2"/>
    </row>
    <row r="33" spans="3:3" x14ac:dyDescent="0.2">
      <c r="C33" s="2"/>
    </row>
    <row r="34" spans="3:3" x14ac:dyDescent="0.2">
      <c r="C34" s="2"/>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Workhours</vt:lpstr>
      <vt:lpstr>Graph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2018-12-19T13:57:10Z</dcterms:modified>
</cp:coreProperties>
</file>